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fs01\FileServer\Γ.Δ Ψηφιακών Συστημάτων\Δνση Εξετάσεων κ. Πιστοποιήσεων\Τμήμα Γ- Κ. Π. Γ\pen-paper ΚΠΓ\ΕΞΕΤΑΣΕΙΣ\2025\ΝΟΕΜΒΡΙΟΣ 2025\Εξεταστικά Κέντρα\"/>
    </mc:Choice>
  </mc:AlternateContent>
  <bookViews>
    <workbookView xWindow="-105" yWindow="-105" windowWidth="23250" windowHeight="13170"/>
  </bookViews>
  <sheets>
    <sheet name="ΕΞΕΤΑΣΤΙΚΑ ΚΕΝΤΡΑ 2025Β" sheetId="2" r:id="rId1"/>
    <sheet name="DataSheet" sheetId="1" r:id="rId2"/>
  </sheets>
  <externalReferences>
    <externalReference r:id="rId3"/>
  </externalReferences>
  <definedNames>
    <definedName name="_xlnm._FilterDatabase" localSheetId="1" hidden="1">DataSheet!$A$1:$C$82</definedName>
    <definedName name="_xlnm._FilterDatabase" localSheetId="0" hidden="1">'ΕΞΕΤΑΣΤΙΚΑ ΚΕΝΤΡΑ 2025Β'!$H$1:$H$430</definedName>
    <definedName name="_xlnm.Print_Area" localSheetId="0">'ΕΞΕΤΑΣΤΙΚΑ ΚΕΝΤΡΑ 2025Β'!$A$1:$N$265</definedName>
    <definedName name="_xlnm.Print_Titles" localSheetId="0">'ΕΞΕΤΑΣΤΙΚΑ ΚΕΝΤΡΑ 2025Β'!$1:$1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7" i="2" l="1"/>
  <c r="J219" i="2"/>
  <c r="J128" i="2" l="1"/>
  <c r="J134" i="2"/>
  <c r="J254" i="2" l="1"/>
  <c r="J102" i="2"/>
  <c r="J257" i="2"/>
  <c r="J162" i="2"/>
  <c r="J177" i="2"/>
  <c r="J218" i="2"/>
  <c r="J253" i="2"/>
  <c r="J236" i="2"/>
  <c r="J50" i="2"/>
  <c r="J249" i="2"/>
  <c r="J214" i="2"/>
  <c r="J97" i="2"/>
  <c r="J220" i="2"/>
  <c r="J19" i="2"/>
  <c r="J35" i="2"/>
  <c r="J139" i="2"/>
  <c r="J94" i="2"/>
  <c r="J20" i="2"/>
  <c r="J215" i="2" l="1"/>
  <c r="J163" i="2"/>
  <c r="J142" i="2" l="1"/>
  <c r="K166" i="2" l="1"/>
  <c r="K162" i="2"/>
  <c r="K131" i="2"/>
  <c r="K127" i="2"/>
  <c r="K108" i="2"/>
  <c r="K105" i="2"/>
  <c r="K43" i="2"/>
  <c r="K39" i="2"/>
  <c r="K23" i="2"/>
  <c r="K15" i="2"/>
  <c r="K34" i="2"/>
  <c r="K31" i="2"/>
  <c r="K28" i="2"/>
  <c r="F31" i="2" l="1"/>
  <c r="B31" i="2"/>
  <c r="F30" i="2"/>
  <c r="B30" i="2"/>
  <c r="K6" i="2" l="1"/>
  <c r="K99" i="2"/>
  <c r="K214" i="2"/>
  <c r="K209" i="2"/>
  <c r="K206" i="2"/>
  <c r="K224" i="2"/>
  <c r="K219" i="2"/>
  <c r="K257" i="2"/>
  <c r="K252" i="2"/>
  <c r="K63" i="2"/>
  <c r="K59" i="2"/>
  <c r="K20" i="2"/>
  <c r="K18" i="2"/>
  <c r="J268" i="2" l="1"/>
  <c r="J277" i="2"/>
  <c r="F6" i="2" l="1"/>
  <c r="K263" i="2" l="1"/>
  <c r="K247" i="2"/>
  <c r="K241" i="2"/>
  <c r="K235" i="2"/>
  <c r="K230" i="2"/>
  <c r="K198" i="2"/>
  <c r="K191" i="2"/>
  <c r="K186" i="2"/>
  <c r="K181" i="2"/>
  <c r="K176" i="2"/>
  <c r="K171" i="2"/>
  <c r="K157" i="2"/>
  <c r="K152" i="2"/>
  <c r="K147" i="2"/>
  <c r="K142" i="2"/>
  <c r="K137" i="2"/>
  <c r="K123" i="2"/>
  <c r="K118" i="2"/>
  <c r="K113" i="2"/>
  <c r="K95" i="2"/>
  <c r="K89" i="2"/>
  <c r="K83" i="2"/>
  <c r="K79" i="2"/>
  <c r="K74" i="2"/>
  <c r="K68" i="2"/>
  <c r="K53" i="2"/>
  <c r="K48" i="2"/>
  <c r="J272" i="2"/>
  <c r="J266" i="2" l="1"/>
  <c r="J275" i="2" l="1"/>
  <c r="J274" i="2"/>
  <c r="J284" i="2"/>
  <c r="J283" i="2"/>
  <c r="J281" i="2"/>
  <c r="J280" i="2"/>
  <c r="J278" i="2"/>
  <c r="J271" i="2"/>
  <c r="J269" i="2"/>
  <c r="J286" i="2" l="1"/>
  <c r="J287" i="2"/>
  <c r="F41" i="2"/>
  <c r="B41" i="2"/>
  <c r="F40" i="2"/>
  <c r="B40" i="2"/>
  <c r="F45" i="2"/>
  <c r="B45" i="2"/>
  <c r="F44" i="2"/>
  <c r="B44" i="2"/>
  <c r="F39" i="2"/>
  <c r="B39" i="2"/>
  <c r="F38" i="2"/>
  <c r="B38" i="2"/>
  <c r="F43" i="2"/>
  <c r="B43" i="2"/>
  <c r="F42" i="2"/>
  <c r="B42" i="2"/>
  <c r="F37" i="2"/>
  <c r="B37" i="2"/>
  <c r="F36" i="2"/>
  <c r="B36" i="2"/>
  <c r="F65" i="2" l="1"/>
  <c r="F64" i="2"/>
  <c r="F57" i="2"/>
  <c r="F56" i="2"/>
  <c r="F61" i="2"/>
  <c r="F60" i="2"/>
  <c r="F63" i="2"/>
  <c r="F62" i="2"/>
  <c r="F59" i="2"/>
  <c r="F58" i="2"/>
  <c r="F25" i="2" l="1"/>
  <c r="B25" i="2"/>
  <c r="F24" i="2"/>
  <c r="B24" i="2"/>
  <c r="F166" i="2" l="1"/>
  <c r="B166" i="2"/>
  <c r="F165" i="2"/>
  <c r="B165" i="2"/>
  <c r="J288" i="2" l="1"/>
  <c r="B228" i="2"/>
  <c r="B231" i="2"/>
  <c r="B230" i="2"/>
  <c r="F232" i="2" l="1"/>
  <c r="B232" i="2"/>
  <c r="F231" i="2"/>
  <c r="F230" i="2"/>
  <c r="F229" i="2"/>
  <c r="B229" i="2"/>
  <c r="F228" i="2"/>
  <c r="F67" i="2" l="1"/>
  <c r="K266" i="2" l="1"/>
  <c r="F93" i="2" l="1"/>
  <c r="F245" i="2" l="1"/>
  <c r="B245" i="2"/>
  <c r="F179" i="2"/>
  <c r="B179" i="2"/>
  <c r="F135" i="2"/>
  <c r="B135" i="2"/>
  <c r="F111" i="2"/>
  <c r="B111" i="2"/>
  <c r="F116" i="2"/>
  <c r="B116" i="2"/>
  <c r="F99" i="2"/>
  <c r="B99" i="2"/>
  <c r="B93" i="2"/>
  <c r="F84" i="2"/>
  <c r="B84" i="2"/>
  <c r="F77" i="2"/>
  <c r="B77" i="2"/>
  <c r="F205" i="2"/>
  <c r="B205" i="2"/>
  <c r="F204" i="2"/>
  <c r="B204" i="2"/>
  <c r="F203" i="2"/>
  <c r="B203" i="2"/>
  <c r="F202" i="2"/>
  <c r="B202" i="2"/>
  <c r="F201" i="2"/>
  <c r="B201" i="2"/>
  <c r="F200" i="2"/>
  <c r="B200" i="2"/>
  <c r="F199" i="2"/>
  <c r="B199" i="2"/>
  <c r="F198" i="2"/>
  <c r="B198" i="2"/>
  <c r="F12" i="2"/>
  <c r="B12" i="2"/>
  <c r="F7" i="2"/>
  <c r="B7" i="2"/>
  <c r="F102" i="2" l="1"/>
  <c r="B102" i="2"/>
  <c r="F101" i="2"/>
  <c r="B101" i="2"/>
  <c r="F100" i="2"/>
  <c r="B100" i="2"/>
  <c r="F98" i="2"/>
  <c r="B98" i="2"/>
  <c r="F265" i="2"/>
  <c r="B265" i="2"/>
  <c r="F264" i="2"/>
  <c r="B264" i="2"/>
  <c r="F263" i="2"/>
  <c r="B263" i="2"/>
  <c r="F262" i="2"/>
  <c r="B262" i="2"/>
  <c r="F261" i="2"/>
  <c r="B261" i="2"/>
  <c r="F260" i="2"/>
  <c r="B260" i="2"/>
  <c r="F259" i="2"/>
  <c r="B259" i="2"/>
  <c r="F254" i="2"/>
  <c r="B254" i="2"/>
  <c r="F253" i="2"/>
  <c r="B253" i="2"/>
  <c r="F252" i="2"/>
  <c r="B252" i="2"/>
  <c r="F251" i="2"/>
  <c r="B251" i="2"/>
  <c r="F258" i="2"/>
  <c r="B258" i="2"/>
  <c r="F257" i="2"/>
  <c r="B257" i="2"/>
  <c r="F256" i="2"/>
  <c r="B256" i="2"/>
  <c r="F255" i="2"/>
  <c r="B255" i="2"/>
  <c r="F250" i="2"/>
  <c r="B250" i="2"/>
  <c r="F249" i="2"/>
  <c r="B249" i="2"/>
  <c r="F248" i="2"/>
  <c r="B248" i="2"/>
  <c r="F247" i="2"/>
  <c r="B247" i="2"/>
  <c r="F246" i="2"/>
  <c r="B246" i="2"/>
  <c r="F244" i="2"/>
  <c r="B244" i="2"/>
  <c r="F243" i="2"/>
  <c r="B243" i="2"/>
  <c r="F242" i="2"/>
  <c r="B242" i="2"/>
  <c r="F241" i="2"/>
  <c r="B241" i="2"/>
  <c r="F240" i="2"/>
  <c r="B240" i="2"/>
  <c r="F239" i="2"/>
  <c r="B239" i="2"/>
  <c r="F238" i="2"/>
  <c r="B238" i="2"/>
  <c r="F237" i="2"/>
  <c r="B237" i="2"/>
  <c r="F236" i="2"/>
  <c r="B236" i="2"/>
  <c r="F235" i="2"/>
  <c r="B235" i="2"/>
  <c r="F234" i="2"/>
  <c r="B234" i="2"/>
  <c r="F233" i="2"/>
  <c r="B233" i="2"/>
  <c r="F221" i="2"/>
  <c r="B221" i="2"/>
  <c r="F220" i="2"/>
  <c r="B220" i="2"/>
  <c r="F219" i="2"/>
  <c r="B219" i="2"/>
  <c r="F218" i="2"/>
  <c r="B218" i="2"/>
  <c r="F227" i="2"/>
  <c r="B227" i="2"/>
  <c r="F226" i="2"/>
  <c r="B226" i="2"/>
  <c r="F225" i="2"/>
  <c r="B225" i="2"/>
  <c r="F224" i="2"/>
  <c r="B224" i="2"/>
  <c r="F223" i="2"/>
  <c r="B223" i="2"/>
  <c r="F222" i="2"/>
  <c r="B222" i="2"/>
  <c r="F217" i="2"/>
  <c r="B217" i="2"/>
  <c r="F216" i="2"/>
  <c r="B216" i="2"/>
  <c r="F215" i="2"/>
  <c r="B215" i="2"/>
  <c r="F214" i="2"/>
  <c r="B214" i="2"/>
  <c r="F207" i="2"/>
  <c r="B207" i="2"/>
  <c r="F206" i="2"/>
  <c r="B206" i="2"/>
  <c r="F211" i="2"/>
  <c r="B211" i="2"/>
  <c r="F210" i="2"/>
  <c r="B210" i="2"/>
  <c r="F209" i="2"/>
  <c r="B209" i="2"/>
  <c r="F208" i="2"/>
  <c r="B208" i="2"/>
  <c r="F213" i="2"/>
  <c r="B213" i="2"/>
  <c r="F212" i="2"/>
  <c r="B212" i="2"/>
  <c r="F197" i="2"/>
  <c r="B197" i="2"/>
  <c r="F196" i="2"/>
  <c r="B196" i="2"/>
  <c r="F195" i="2"/>
  <c r="B195" i="2"/>
  <c r="F194" i="2"/>
  <c r="B194" i="2"/>
  <c r="F193" i="2"/>
  <c r="B193" i="2"/>
  <c r="F192" i="2"/>
  <c r="B192" i="2"/>
  <c r="F191" i="2"/>
  <c r="B191" i="2"/>
  <c r="F190" i="2"/>
  <c r="B190" i="2"/>
  <c r="F189" i="2"/>
  <c r="B189" i="2"/>
  <c r="F188" i="2"/>
  <c r="B188" i="2"/>
  <c r="F187" i="2"/>
  <c r="B187" i="2"/>
  <c r="F186" i="2"/>
  <c r="B186" i="2"/>
  <c r="F185" i="2"/>
  <c r="B185" i="2"/>
  <c r="F184" i="2"/>
  <c r="B184" i="2"/>
  <c r="F183" i="2"/>
  <c r="B183" i="2"/>
  <c r="F182" i="2"/>
  <c r="B182" i="2"/>
  <c r="F181" i="2"/>
  <c r="B181" i="2"/>
  <c r="F180" i="2"/>
  <c r="B180" i="2"/>
  <c r="F178" i="2"/>
  <c r="B178" i="2"/>
  <c r="F177" i="2"/>
  <c r="B177" i="2"/>
  <c r="F176" i="2"/>
  <c r="B176" i="2"/>
  <c r="F175" i="2"/>
  <c r="B175" i="2"/>
  <c r="F174" i="2"/>
  <c r="B174" i="2"/>
  <c r="F173" i="2"/>
  <c r="B173" i="2"/>
  <c r="F172" i="2"/>
  <c r="B172" i="2"/>
  <c r="F171" i="2"/>
  <c r="B171" i="2"/>
  <c r="F170" i="2"/>
  <c r="B170" i="2"/>
  <c r="F169" i="2"/>
  <c r="B169" i="2"/>
  <c r="F164" i="2"/>
  <c r="B164" i="2"/>
  <c r="F163" i="2"/>
  <c r="B163" i="2"/>
  <c r="F162" i="2"/>
  <c r="B162" i="2"/>
  <c r="F168" i="2"/>
  <c r="B168" i="2"/>
  <c r="F167" i="2"/>
  <c r="B167" i="2"/>
  <c r="F161" i="2"/>
  <c r="B161" i="2"/>
  <c r="F160" i="2"/>
  <c r="B160" i="2"/>
  <c r="F159" i="2"/>
  <c r="B159" i="2"/>
  <c r="F158" i="2"/>
  <c r="B158" i="2"/>
  <c r="F157" i="2"/>
  <c r="B157" i="2"/>
  <c r="F156" i="2"/>
  <c r="B156" i="2"/>
  <c r="F155" i="2"/>
  <c r="B155" i="2"/>
  <c r="F154" i="2"/>
  <c r="B154" i="2"/>
  <c r="F153" i="2"/>
  <c r="B153" i="2"/>
  <c r="F152" i="2"/>
  <c r="B152" i="2"/>
  <c r="F151" i="2"/>
  <c r="B151" i="2"/>
  <c r="F150" i="2"/>
  <c r="B150" i="2"/>
  <c r="F149" i="2"/>
  <c r="B149" i="2"/>
  <c r="F148" i="2"/>
  <c r="B148" i="2"/>
  <c r="F147" i="2"/>
  <c r="B147" i="2"/>
  <c r="F146" i="2"/>
  <c r="B146" i="2"/>
  <c r="F145" i="2"/>
  <c r="B145" i="2"/>
  <c r="F144" i="2"/>
  <c r="B144" i="2"/>
  <c r="F143" i="2"/>
  <c r="B143" i="2"/>
  <c r="F142" i="2"/>
  <c r="B142" i="2"/>
  <c r="F141" i="2"/>
  <c r="B141" i="2"/>
  <c r="F140" i="2"/>
  <c r="B140" i="2"/>
  <c r="F139" i="2"/>
  <c r="B139" i="2"/>
  <c r="F138" i="2"/>
  <c r="B138" i="2"/>
  <c r="F137" i="2"/>
  <c r="B137" i="2"/>
  <c r="F136" i="2"/>
  <c r="B136" i="2"/>
  <c r="F129" i="2"/>
  <c r="B129" i="2"/>
  <c r="F128" i="2"/>
  <c r="B128" i="2"/>
  <c r="F134" i="2"/>
  <c r="B134" i="2"/>
  <c r="F127" i="2"/>
  <c r="B127" i="2"/>
  <c r="F126" i="2"/>
  <c r="B126" i="2"/>
  <c r="F133" i="2"/>
  <c r="B133" i="2"/>
  <c r="F132" i="2"/>
  <c r="B132" i="2"/>
  <c r="F131" i="2"/>
  <c r="B131" i="2"/>
  <c r="F130" i="2"/>
  <c r="B130" i="2"/>
  <c r="F115" i="2"/>
  <c r="B115" i="2"/>
  <c r="F114" i="2"/>
  <c r="B114" i="2"/>
  <c r="F113" i="2"/>
  <c r="B113" i="2"/>
  <c r="F112" i="2"/>
  <c r="B112" i="2"/>
  <c r="F125" i="2"/>
  <c r="B125" i="2"/>
  <c r="F124" i="2"/>
  <c r="B124" i="2"/>
  <c r="F123" i="2"/>
  <c r="B123" i="2"/>
  <c r="F122" i="2"/>
  <c r="B122" i="2"/>
  <c r="F121" i="2"/>
  <c r="B121" i="2"/>
  <c r="F120" i="2"/>
  <c r="B120" i="2"/>
  <c r="F119" i="2"/>
  <c r="B119" i="2"/>
  <c r="F118" i="2"/>
  <c r="B118" i="2"/>
  <c r="F117" i="2"/>
  <c r="B117" i="2"/>
  <c r="F110" i="2"/>
  <c r="B110" i="2"/>
  <c r="F109" i="2"/>
  <c r="B109" i="2"/>
  <c r="F108" i="2"/>
  <c r="B108" i="2"/>
  <c r="F107" i="2"/>
  <c r="B107" i="2"/>
  <c r="F106" i="2"/>
  <c r="B106" i="2"/>
  <c r="F105" i="2"/>
  <c r="B105" i="2"/>
  <c r="F104" i="2"/>
  <c r="B104" i="2"/>
  <c r="F103" i="2"/>
  <c r="B103" i="2"/>
  <c r="F97" i="2"/>
  <c r="B97" i="2"/>
  <c r="F96" i="2"/>
  <c r="B96" i="2"/>
  <c r="F95" i="2"/>
  <c r="B95" i="2"/>
  <c r="F94" i="2"/>
  <c r="B94" i="2"/>
  <c r="F92" i="2"/>
  <c r="B92" i="2"/>
  <c r="F91" i="2"/>
  <c r="B91" i="2"/>
  <c r="F90" i="2"/>
  <c r="B90" i="2"/>
  <c r="F89" i="2"/>
  <c r="B89" i="2"/>
  <c r="F88" i="2"/>
  <c r="B88" i="2"/>
  <c r="F87" i="2"/>
  <c r="B87" i="2"/>
  <c r="F86" i="2"/>
  <c r="B86" i="2"/>
  <c r="F85" i="2"/>
  <c r="B85" i="2"/>
  <c r="F83" i="2"/>
  <c r="B83" i="2"/>
  <c r="F82" i="2"/>
  <c r="B82" i="2"/>
  <c r="F81" i="2"/>
  <c r="B81" i="2"/>
  <c r="F80" i="2"/>
  <c r="B80" i="2"/>
  <c r="F79" i="2"/>
  <c r="B79" i="2"/>
  <c r="F78" i="2"/>
  <c r="B78" i="2"/>
  <c r="F76" i="2"/>
  <c r="B76" i="2"/>
  <c r="F75" i="2"/>
  <c r="B75" i="2"/>
  <c r="F74" i="2"/>
  <c r="B74" i="2"/>
  <c r="F73" i="2"/>
  <c r="B73" i="2"/>
  <c r="F72" i="2"/>
  <c r="B72" i="2"/>
  <c r="F71" i="2"/>
  <c r="B71" i="2"/>
  <c r="F70" i="2"/>
  <c r="B70" i="2"/>
  <c r="F69" i="2"/>
  <c r="B69" i="2"/>
  <c r="F68" i="2"/>
  <c r="B68" i="2"/>
  <c r="B67" i="2"/>
  <c r="F66" i="2"/>
  <c r="B66" i="2"/>
  <c r="B65" i="2"/>
  <c r="B64" i="2"/>
  <c r="B63" i="2"/>
  <c r="B62" i="2"/>
  <c r="B57" i="2"/>
  <c r="B56" i="2"/>
  <c r="B61" i="2"/>
  <c r="B60" i="2"/>
  <c r="B59" i="2"/>
  <c r="B58" i="2"/>
  <c r="F55" i="2"/>
  <c r="B55" i="2"/>
  <c r="F54" i="2"/>
  <c r="B54" i="2"/>
  <c r="F53" i="2"/>
  <c r="B53" i="2"/>
  <c r="F52" i="2"/>
  <c r="B52" i="2"/>
  <c r="F51" i="2"/>
  <c r="B51" i="2"/>
  <c r="F50" i="2"/>
  <c r="B50" i="2"/>
  <c r="F49" i="2"/>
  <c r="B49" i="2"/>
  <c r="F48" i="2"/>
  <c r="B48" i="2"/>
  <c r="F47" i="2"/>
  <c r="B47" i="2"/>
  <c r="F46" i="2"/>
  <c r="B46" i="2"/>
  <c r="F33" i="2"/>
  <c r="B33" i="2"/>
  <c r="F32" i="2"/>
  <c r="B32" i="2"/>
  <c r="F35" i="2"/>
  <c r="B35" i="2"/>
  <c r="F34" i="2"/>
  <c r="B34" i="2"/>
  <c r="F29" i="2"/>
  <c r="B29" i="2"/>
  <c r="F28" i="2"/>
  <c r="B28" i="2"/>
  <c r="F27" i="2"/>
  <c r="B27" i="2"/>
  <c r="F26" i="2"/>
  <c r="B26" i="2"/>
  <c r="F21" i="2"/>
  <c r="B21" i="2"/>
  <c r="F20" i="2"/>
  <c r="B20" i="2"/>
  <c r="F19" i="2"/>
  <c r="B19" i="2"/>
  <c r="F18" i="2"/>
  <c r="B18" i="2"/>
  <c r="F17" i="2"/>
  <c r="B17" i="2"/>
  <c r="F16" i="2"/>
  <c r="B16" i="2"/>
  <c r="F15" i="2"/>
  <c r="B15" i="2"/>
  <c r="F14" i="2"/>
  <c r="B14" i="2"/>
  <c r="F23" i="2"/>
  <c r="B23" i="2"/>
  <c r="F22" i="2"/>
  <c r="B22" i="2"/>
  <c r="B3" i="2"/>
  <c r="F3" i="2"/>
  <c r="B4" i="2"/>
  <c r="F4" i="2"/>
  <c r="B5" i="2"/>
  <c r="F5" i="2"/>
  <c r="B6" i="2"/>
  <c r="B8" i="2"/>
  <c r="F8" i="2"/>
  <c r="B9" i="2"/>
  <c r="F9" i="2"/>
  <c r="B10" i="2"/>
  <c r="F10" i="2"/>
  <c r="B11" i="2"/>
  <c r="F11" i="2"/>
  <c r="B13" i="2"/>
  <c r="F13" i="2"/>
  <c r="F2" i="2"/>
  <c r="B2" i="2"/>
</calcChain>
</file>

<file path=xl/comments1.xml><?xml version="1.0" encoding="utf-8"?>
<comments xmlns="http://schemas.openxmlformats.org/spreadsheetml/2006/main">
  <authors>
    <author>Σοφία Καρούκη</author>
  </authors>
  <commentList>
    <comment ref="J19" authorId="0" shapeId="0">
      <text>
        <r>
          <rPr>
            <b/>
            <sz val="9"/>
            <color indexed="81"/>
            <rFont val="Tahoma"/>
            <family val="2"/>
            <charset val="161"/>
          </rPr>
          <t>Σοφία Καρούκη:</t>
        </r>
        <r>
          <rPr>
            <sz val="9"/>
            <color indexed="81"/>
            <rFont val="Tahoma"/>
            <family val="2"/>
            <charset val="161"/>
          </rPr>
          <t xml:space="preserve">
Κωδικός Υποψηφίου: 25204343
Πρακτικό ΕΟΕ: 5/7.11.2025</t>
        </r>
      </text>
    </comment>
    <comment ref="J20" authorId="0" shapeId="0">
      <text>
        <r>
          <rPr>
            <b/>
            <sz val="9"/>
            <color indexed="81"/>
            <rFont val="Tahoma"/>
            <family val="2"/>
            <charset val="161"/>
          </rPr>
          <t>Σοφία Καρούκη:</t>
        </r>
        <r>
          <rPr>
            <sz val="9"/>
            <color indexed="81"/>
            <rFont val="Tahoma"/>
            <family val="2"/>
            <charset val="161"/>
          </rPr>
          <t xml:space="preserve">
Κωδικός Υποψηφίου: 25201654
Πρακτικό ΕΟΕ: 7/12.11.2025</t>
        </r>
      </text>
    </comment>
    <comment ref="J35" authorId="0" shapeId="0">
      <text>
        <r>
          <rPr>
            <b/>
            <sz val="9"/>
            <color indexed="81"/>
            <rFont val="Tahoma"/>
            <family val="2"/>
            <charset val="161"/>
          </rPr>
          <t>Σοφία Καρούκη:
Αλλαγή Ε.Κ.</t>
        </r>
        <r>
          <rPr>
            <sz val="9"/>
            <color indexed="81"/>
            <rFont val="Tahoma"/>
            <family val="2"/>
            <charset val="161"/>
          </rPr>
          <t xml:space="preserve">
Κωδικός Υποψηφίου: 25204343
Πρακτικό ΕΟΕ: 5/7.11.2025</t>
        </r>
      </text>
    </comment>
    <comment ref="J50" authorId="0" shapeId="0">
      <text>
        <r>
          <rPr>
            <b/>
            <sz val="9"/>
            <color indexed="81"/>
            <rFont val="Tahoma"/>
            <family val="2"/>
            <charset val="161"/>
          </rPr>
          <t>Σοφία Καρούκη:</t>
        </r>
        <r>
          <rPr>
            <sz val="9"/>
            <color indexed="81"/>
            <rFont val="Tahoma"/>
            <family val="2"/>
            <charset val="161"/>
          </rPr>
          <t xml:space="preserve">
Κωδικός Υποψηφίου: 25204633
Πρακτικό ΕΟΕ: 8/13.11.202</t>
        </r>
      </text>
    </comment>
    <comment ref="J94" authorId="0" shapeId="0">
      <text>
        <r>
          <rPr>
            <b/>
            <sz val="9"/>
            <color indexed="81"/>
            <rFont val="Tahoma"/>
            <family val="2"/>
            <charset val="161"/>
          </rPr>
          <t>Σοφία Καρούκη:
Αλλαγή Ε.Κ.</t>
        </r>
        <r>
          <rPr>
            <sz val="9"/>
            <color indexed="81"/>
            <rFont val="Tahoma"/>
            <family val="2"/>
            <charset val="161"/>
          </rPr>
          <t xml:space="preserve">
Κωδικός Υποψηφίου: 25201954
Πρακτικό ΕΟΕ: 7/12.11.2025</t>
        </r>
      </text>
    </comment>
    <comment ref="J97" authorId="0" shapeId="0">
      <text>
        <r>
          <rPr>
            <b/>
            <sz val="9"/>
            <color indexed="81"/>
            <rFont val="Tahoma"/>
            <family val="2"/>
            <charset val="161"/>
          </rPr>
          <t>Σοφία Καρούκη:</t>
        </r>
        <r>
          <rPr>
            <sz val="9"/>
            <color indexed="81"/>
            <rFont val="Tahoma"/>
            <family val="2"/>
            <charset val="161"/>
          </rPr>
          <t xml:space="preserve">
Κωδικός Υποψηφίου: 25202160
Πρακτικό ΕΟΕ: 8/13.11.2025</t>
        </r>
      </text>
    </comment>
    <comment ref="J102" authorId="0" shapeId="0">
      <text>
        <r>
          <rPr>
            <b/>
            <sz val="9"/>
            <color indexed="81"/>
            <rFont val="Tahoma"/>
            <family val="2"/>
            <charset val="161"/>
          </rPr>
          <t>Σοφία Καρούκη:</t>
        </r>
        <r>
          <rPr>
            <sz val="9"/>
            <color indexed="81"/>
            <rFont val="Tahoma"/>
            <family val="2"/>
            <charset val="161"/>
          </rPr>
          <t xml:space="preserve">
Κωδικός Υποψηφίου: 25203706
Πρακτικό ΕΟΕ: 8/13.11.2025</t>
        </r>
      </text>
    </comment>
    <comment ref="J128" authorId="0" shapeId="0">
      <text>
        <r>
          <rPr>
            <b/>
            <sz val="9"/>
            <color indexed="81"/>
            <rFont val="Tahoma"/>
            <family val="2"/>
            <charset val="161"/>
          </rPr>
          <t>Σοφία Καρούκη:</t>
        </r>
        <r>
          <rPr>
            <sz val="9"/>
            <color indexed="81"/>
            <rFont val="Tahoma"/>
            <family val="2"/>
            <charset val="161"/>
          </rPr>
          <t xml:space="preserve">
</t>
        </r>
        <r>
          <rPr>
            <b/>
            <sz val="9"/>
            <color indexed="81"/>
            <rFont val="Tahoma"/>
            <family val="2"/>
            <charset val="161"/>
          </rPr>
          <t>Αλλαγή Ε.Κ.</t>
        </r>
        <r>
          <rPr>
            <sz val="9"/>
            <color indexed="81"/>
            <rFont val="Tahoma"/>
            <family val="2"/>
            <charset val="161"/>
          </rPr>
          <t xml:space="preserve">
Κωδικός Υποψηφίου: 25201654
Πρακτικό ΕΟΕ: 7/12.11.2025</t>
        </r>
      </text>
    </comment>
    <comment ref="J142" authorId="0" shapeId="0">
      <text>
        <r>
          <rPr>
            <b/>
            <sz val="8"/>
            <color indexed="81"/>
            <rFont val="Tahoma"/>
            <family val="2"/>
            <charset val="161"/>
          </rPr>
          <t>Σοφία Καρούκη:</t>
        </r>
        <r>
          <rPr>
            <sz val="8"/>
            <color indexed="81"/>
            <rFont val="Tahoma"/>
            <family val="2"/>
            <charset val="161"/>
          </rPr>
          <t xml:space="preserve">
Κωδικός Υποψηφίου: 25202360
Πρακτικό ΕΟΕ: 2/20.10.2025</t>
        </r>
      </text>
    </comment>
    <comment ref="J163" authorId="0" shapeId="0">
      <text>
        <r>
          <rPr>
            <b/>
            <sz val="8"/>
            <color indexed="81"/>
            <rFont val="Tahoma"/>
            <family val="2"/>
            <charset val="161"/>
          </rPr>
          <t>Σοφία Καρούκη:</t>
        </r>
        <r>
          <rPr>
            <sz val="8"/>
            <color indexed="81"/>
            <rFont val="Tahoma"/>
            <family val="2"/>
            <charset val="161"/>
          </rPr>
          <t xml:space="preserve">
Αλλαγή Περιοχή Εξέτασης:
από 281 σε 301
Κωδικός Υποψηφίου: 25201185
Πρακτικό ΕΟΕ: 3/29.10.2025</t>
        </r>
      </text>
    </comment>
    <comment ref="J177" authorId="0" shapeId="0">
      <text>
        <r>
          <rPr>
            <b/>
            <sz val="9"/>
            <color indexed="81"/>
            <rFont val="Tahoma"/>
            <family val="2"/>
            <charset val="161"/>
          </rPr>
          <t xml:space="preserve">Σοφία Καρούκη:
</t>
        </r>
        <r>
          <rPr>
            <sz val="9"/>
            <color indexed="81"/>
            <rFont val="Tahoma"/>
            <family val="2"/>
            <charset val="161"/>
          </rPr>
          <t>Αλλαγή Ε.Κ.
Κωδικός Υποψηφίου: 25203752
Πρακτικό ΕΟΕ: 8/13.11.2025</t>
        </r>
      </text>
    </comment>
    <comment ref="J207" authorId="0" shapeId="0">
      <text>
        <r>
          <rPr>
            <b/>
            <sz val="9"/>
            <color indexed="81"/>
            <rFont val="Tahoma"/>
            <family val="2"/>
            <charset val="161"/>
          </rPr>
          <t>Σοφία Καρούκη:</t>
        </r>
        <r>
          <rPr>
            <sz val="9"/>
            <color indexed="81"/>
            <rFont val="Tahoma"/>
            <family val="2"/>
            <charset val="161"/>
          </rPr>
          <t xml:space="preserve">
Κωδικός Υποψηφίου: 25204969
Πρακτικό ΕΟΕ: 8/13.11.202</t>
        </r>
      </text>
    </comment>
    <comment ref="J214" authorId="0" shapeId="0">
      <text>
        <r>
          <rPr>
            <b/>
            <sz val="8"/>
            <color indexed="81"/>
            <rFont val="Tahoma"/>
            <family val="2"/>
            <charset val="161"/>
          </rPr>
          <t>Σοφία Καρούκη:</t>
        </r>
        <r>
          <rPr>
            <sz val="8"/>
            <color indexed="81"/>
            <rFont val="Tahoma"/>
            <family val="2"/>
            <charset val="161"/>
          </rPr>
          <t xml:space="preserve">
</t>
        </r>
        <r>
          <rPr>
            <b/>
            <sz val="8"/>
            <color indexed="81"/>
            <rFont val="Tahoma"/>
            <family val="2"/>
            <charset val="161"/>
          </rPr>
          <t>1) Αλλαγή Περιοχή Εξέτασης:
από 281 σε 301</t>
        </r>
        <r>
          <rPr>
            <sz val="8"/>
            <color indexed="81"/>
            <rFont val="Tahoma"/>
            <family val="2"/>
            <charset val="161"/>
          </rPr>
          <t xml:space="preserve">
Κωδικός Υποψηφίου: 25201185
Πρακτικό ΕΟΕ: 3/29.10.2025
</t>
        </r>
        <r>
          <rPr>
            <b/>
            <sz val="8"/>
            <color indexed="81"/>
            <rFont val="Tahoma"/>
            <family val="2"/>
            <charset val="161"/>
          </rPr>
          <t xml:space="preserve">
2) Αλλαγή Επιπέδου Εξέτασης:
από Γ(Γ1+Γ2) σε Β(Β1+Β2)</t>
        </r>
        <r>
          <rPr>
            <sz val="8"/>
            <color indexed="81"/>
            <rFont val="Tahoma"/>
            <family val="2"/>
            <charset val="161"/>
          </rPr>
          <t xml:space="preserve">
Κωδικός Υποψηφίου: 25203654
Πρακτικό ΕΟΕ: 3/29.10.2025
</t>
        </r>
        <r>
          <rPr>
            <b/>
            <sz val="8"/>
            <color indexed="81"/>
            <rFont val="Tahoma"/>
            <family val="2"/>
            <charset val="161"/>
          </rPr>
          <t xml:space="preserve">3) Αλλαγή Ε.Κ.
</t>
        </r>
        <r>
          <rPr>
            <sz val="8"/>
            <color indexed="81"/>
            <rFont val="Tahoma"/>
            <family val="2"/>
            <charset val="161"/>
          </rPr>
          <t>Κωδικός Υποψηφίου: 25202160
Πρακτικό ΕΟΕ: 8/13.11.202</t>
        </r>
      </text>
    </comment>
    <comment ref="J215" authorId="0" shapeId="0">
      <text>
        <r>
          <rPr>
            <b/>
            <sz val="8"/>
            <color indexed="81"/>
            <rFont val="Tahoma"/>
            <family val="2"/>
            <charset val="161"/>
          </rPr>
          <t>Σοφία Καρούκη:</t>
        </r>
        <r>
          <rPr>
            <sz val="8"/>
            <color indexed="81"/>
            <rFont val="Tahoma"/>
            <family val="2"/>
            <charset val="161"/>
          </rPr>
          <t xml:space="preserve">
Αλλαγή Επιπέδου Εξέτασης:
απόΓ(Γ1+Γ2) σε Β(Β1+Β2)
Κωδικός Υποψηφίου: 25203654
Πρακτικό ΕΟΕ: 3/29.10.2025</t>
        </r>
      </text>
    </comment>
    <comment ref="J218" authorId="0" shapeId="0">
      <text>
        <r>
          <rPr>
            <b/>
            <sz val="8"/>
            <color indexed="81"/>
            <rFont val="Tahoma"/>
            <family val="2"/>
            <charset val="161"/>
          </rPr>
          <t>Σοφία Καρούκη:</t>
        </r>
        <r>
          <rPr>
            <sz val="8"/>
            <color indexed="81"/>
            <rFont val="Tahoma"/>
            <family val="2"/>
            <charset val="161"/>
          </rPr>
          <t xml:space="preserve">
</t>
        </r>
        <r>
          <rPr>
            <b/>
            <sz val="8"/>
            <color indexed="81"/>
            <rFont val="Tahoma"/>
            <family val="2"/>
            <charset val="161"/>
          </rPr>
          <t>1) Αλλαγή Εξεταζόμενης Γλώσσας:
από Ιταλικά σε Ισπανικά</t>
        </r>
        <r>
          <rPr>
            <sz val="8"/>
            <color indexed="81"/>
            <rFont val="Tahoma"/>
            <family val="2"/>
            <charset val="161"/>
          </rPr>
          <t xml:space="preserve">
Κωδικός Υποψηφίου: 25205692
Πρακτικό ΕΟΕ: 2/20.10.2025
</t>
        </r>
        <r>
          <rPr>
            <b/>
            <sz val="8"/>
            <color indexed="81"/>
            <rFont val="Tahoma"/>
            <family val="2"/>
            <charset val="161"/>
          </rPr>
          <t xml:space="preserve">
2) Αλλαγή Ε.Κ.</t>
        </r>
        <r>
          <rPr>
            <sz val="8"/>
            <color indexed="81"/>
            <rFont val="Tahoma"/>
            <family val="2"/>
            <charset val="161"/>
          </rPr>
          <t xml:space="preserve">
Κωδικός Υποψηφίου: 25203752
Πρακτικό ΕΟΕ: 8/13.11.2025
</t>
        </r>
      </text>
    </comment>
    <comment ref="J220" authorId="0" shapeId="0">
      <text>
        <r>
          <rPr>
            <b/>
            <sz val="8"/>
            <color indexed="81"/>
            <rFont val="Tahoma"/>
            <family val="2"/>
            <charset val="161"/>
          </rPr>
          <t>Σοφία Καρούκη:</t>
        </r>
        <r>
          <rPr>
            <sz val="8"/>
            <color indexed="81"/>
            <rFont val="Tahoma"/>
            <family val="2"/>
            <charset val="161"/>
          </rPr>
          <t xml:space="preserve">
</t>
        </r>
        <r>
          <rPr>
            <b/>
            <sz val="8"/>
            <color indexed="81"/>
            <rFont val="Tahoma"/>
            <family val="2"/>
            <charset val="161"/>
          </rPr>
          <t>Αλλαγή Εξεταζόμενης Γλώσσας:
από Ιταλικά σε Ισπανικά</t>
        </r>
        <r>
          <rPr>
            <sz val="8"/>
            <color indexed="81"/>
            <rFont val="Tahoma"/>
            <family val="2"/>
            <charset val="161"/>
          </rPr>
          <t xml:space="preserve">
Κωδικός Υποψηφίου: 25205692
Πρακτικό ΕΟΕ: 2/20.10.2025
</t>
        </r>
        <r>
          <rPr>
            <b/>
            <sz val="8"/>
            <color indexed="81"/>
            <rFont val="Tahoma"/>
            <family val="2"/>
            <charset val="161"/>
          </rPr>
          <t>Αλλαγή Ε.Κ.</t>
        </r>
        <r>
          <rPr>
            <sz val="8"/>
            <color indexed="81"/>
            <rFont val="Tahoma"/>
            <family val="2"/>
            <charset val="161"/>
          </rPr>
          <t xml:space="preserve">
Κωδικός Υποψηφίου: 25203706
Πρακτικό ΕΟΕ: 8/13.11.2025</t>
        </r>
      </text>
    </comment>
    <comment ref="J236" authorId="0" shapeId="0">
      <text>
        <r>
          <rPr>
            <b/>
            <sz val="9"/>
            <color indexed="81"/>
            <rFont val="Tahoma"/>
            <family val="2"/>
            <charset val="161"/>
          </rPr>
          <t>Σοφία Καρούκη:</t>
        </r>
        <r>
          <rPr>
            <sz val="9"/>
            <color indexed="81"/>
            <rFont val="Tahoma"/>
            <family val="2"/>
            <charset val="161"/>
          </rPr>
          <t xml:space="preserve">
Κωδικός Υποψηφίου: 25204806
Πρακτικό ΕΟΕ: 8/13.11.202</t>
        </r>
      </text>
    </comment>
    <comment ref="J249" authorId="0" shapeId="0">
      <text>
        <r>
          <rPr>
            <b/>
            <sz val="9"/>
            <color indexed="81"/>
            <rFont val="Tahoma"/>
            <family val="2"/>
            <charset val="161"/>
          </rPr>
          <t>Σοφία Καρούκη:</t>
        </r>
        <r>
          <rPr>
            <sz val="9"/>
            <color indexed="81"/>
            <rFont val="Tahoma"/>
            <family val="2"/>
            <charset val="161"/>
          </rPr>
          <t xml:space="preserve">
Κωδικός Υποψηφίου: 25204633
Πρακτικό ΕΟΕ: 8/13.11.202</t>
        </r>
      </text>
    </comment>
    <comment ref="J253" authorId="0" shapeId="0">
      <text>
        <r>
          <rPr>
            <b/>
            <sz val="9"/>
            <color indexed="81"/>
            <rFont val="Tahoma"/>
            <family val="2"/>
            <charset val="161"/>
          </rPr>
          <t>Σοφία Καρούκη:</t>
        </r>
        <r>
          <rPr>
            <sz val="9"/>
            <color indexed="81"/>
            <rFont val="Tahoma"/>
            <family val="2"/>
            <charset val="161"/>
          </rPr>
          <t xml:space="preserve">
Κωδικός Υποψηφίου: 25204806
Πρακτικό ΕΟΕ: 8/13.11.202</t>
        </r>
      </text>
    </comment>
    <comment ref="J254" authorId="0" shapeId="0">
      <text>
        <r>
          <rPr>
            <b/>
            <sz val="9"/>
            <color indexed="81"/>
            <rFont val="Tahoma"/>
            <family val="2"/>
            <charset val="161"/>
          </rPr>
          <t>Σοφία Καρούκη:</t>
        </r>
        <r>
          <rPr>
            <sz val="9"/>
            <color indexed="81"/>
            <rFont val="Tahoma"/>
            <family val="2"/>
            <charset val="161"/>
          </rPr>
          <t xml:space="preserve">
Κωδικός Υποψηφίου: 25204969
Πρακτικό ΕΟΕ: 8/13.11.202</t>
        </r>
      </text>
    </comment>
    <comment ref="J257" authorId="0" shapeId="0">
      <text>
        <r>
          <rPr>
            <b/>
            <sz val="9"/>
            <color indexed="81"/>
            <rFont val="Tahoma"/>
            <family val="2"/>
            <charset val="161"/>
          </rPr>
          <t>Σοφία Καρούκη:
Αλλαγή Ε.Κ.</t>
        </r>
        <r>
          <rPr>
            <sz val="9"/>
            <color indexed="81"/>
            <rFont val="Tahoma"/>
            <family val="2"/>
            <charset val="161"/>
          </rPr>
          <t xml:space="preserve">
Κωδικός Υποψηφίου: 25201954
Πρακτικό ΕΟΕ: 7/12.11.2025</t>
        </r>
      </text>
    </comment>
  </commentList>
</comments>
</file>

<file path=xl/sharedStrings.xml><?xml version="1.0" encoding="utf-8"?>
<sst xmlns="http://schemas.openxmlformats.org/spreadsheetml/2006/main" count="2216" uniqueCount="269">
  <si>
    <t>Περιοχές Υποψηφίων</t>
  </si>
  <si>
    <t>Γλώσσα</t>
  </si>
  <si>
    <t>Επίπεδο</t>
  </si>
  <si>
    <t>ΑΓΓΛΙΚΑ</t>
  </si>
  <si>
    <t>ΓΑΛΛΙΚΑ</t>
  </si>
  <si>
    <t>ΓΕΡΜΑΝΙΚΑ</t>
  </si>
  <si>
    <t>ΙΤΑΛΙΚΑ</t>
  </si>
  <si>
    <t>ΙΣΠΑΝΙΚΑ</t>
  </si>
  <si>
    <t>Α</t>
  </si>
  <si>
    <t>Β</t>
  </si>
  <si>
    <t>Γ</t>
  </si>
  <si>
    <t>201  Α' ΑΘΗΝΑΣ</t>
  </si>
  <si>
    <t>210  Β' ΑΘΗΝΑΣ</t>
  </si>
  <si>
    <t>215  Γ' ΑΘΗΝΑΣ</t>
  </si>
  <si>
    <t>221  Δ' ΑΘΗΝΑΣ</t>
  </si>
  <si>
    <t>230  ΠΕΙΡΑΙΑΣ</t>
  </si>
  <si>
    <t>236  ΛΕΣΒΟΣ</t>
  </si>
  <si>
    <t>237  ΣΑΜΟΣ</t>
  </si>
  <si>
    <t>238  ΧΙΟΣ</t>
  </si>
  <si>
    <t>257  ΜΕΣΣΗΝΙΑ</t>
  </si>
  <si>
    <t>259  ΑΡΚΑΔΙΑ</t>
  </si>
  <si>
    <t>263  ΑΙΤΩΛ/ΝΑΝΙΑ</t>
  </si>
  <si>
    <t>267  ΙΩΑΝΝΙΝΑ</t>
  </si>
  <si>
    <t>270  ΠΡΕΒΕΖΑ</t>
  </si>
  <si>
    <t>272  ΚΕΡΚΥΡΑ</t>
  </si>
  <si>
    <t>273  ΕΥΒΟΙΑ</t>
  </si>
  <si>
    <t>275  ΒΟΙΩΤΙΑ</t>
  </si>
  <si>
    <t>278  ΦΘΙΩΤΙΔΑ</t>
  </si>
  <si>
    <t>281  ΛΑΡΙΣΑ</t>
  </si>
  <si>
    <t>284  ΜΑΓΝΗΣΙΑ</t>
  </si>
  <si>
    <t>289  ΤΡΙΚΑΛΑ</t>
  </si>
  <si>
    <t>291  ΚΟΖΑΝΗ</t>
  </si>
  <si>
    <t>295  ΠΙΕΡΙΑ</t>
  </si>
  <si>
    <t>299  ΠΕΛΛΑ</t>
  </si>
  <si>
    <t>301  ΑΝΑΤ. ΘΕΣΣΑΛΟΝΙΚΗ</t>
  </si>
  <si>
    <t>305  ΔΥΤ. ΘΕΣΣΑΛΟΝΙΚΗ</t>
  </si>
  <si>
    <t>313  ΚΑΒΑΛΑ</t>
  </si>
  <si>
    <t>316  ΡΟΔΟΠΗ</t>
  </si>
  <si>
    <t>317  ΕΒΡΟΣ</t>
  </si>
  <si>
    <t>319  ΗΡΑΚΛΕΙΟ</t>
  </si>
  <si>
    <t>323  ΧΑΝΙΑ</t>
  </si>
  <si>
    <t>Κωδικός Περιοχής Εξέτασης</t>
  </si>
  <si>
    <t>249  ΑΧΑΪΑ</t>
  </si>
  <si>
    <t>293  ΚΑΣΤΟΡΙΑ</t>
  </si>
  <si>
    <t>ΤΟΥΡΚΙΚΑ</t>
  </si>
  <si>
    <t>224  ΑΝΑΤ. ΑΤΤΙΚΗ</t>
  </si>
  <si>
    <t>227  ΔΥΤ. ΑΤΤΙΚΗ</t>
  </si>
  <si>
    <t>Διεύθυνση Δευτεροβάθμιας Εκπαίδευσης (Δ.Δ.Ε.) Εξεταστικού Κέντρου</t>
  </si>
  <si>
    <t>294  ΦΛΩΡΙΝΑ</t>
  </si>
  <si>
    <t>100Α</t>
  </si>
  <si>
    <t>201Α</t>
  </si>
  <si>
    <t>210Α</t>
  </si>
  <si>
    <t>224Α</t>
  </si>
  <si>
    <t>227Α</t>
  </si>
  <si>
    <t>230Α</t>
  </si>
  <si>
    <t>236Α</t>
  </si>
  <si>
    <t>237Α</t>
  </si>
  <si>
    <t>238Α</t>
  </si>
  <si>
    <t>239  ΚΥΚΛΑΔΕΣ</t>
  </si>
  <si>
    <t>244  ΔΩΔ/ΝΗΣΟΥ (ΡΟΔΟΣ)</t>
  </si>
  <si>
    <t>245  ΔΩΔ/ΝΗΣΟΥ (ΚΩΣ)</t>
  </si>
  <si>
    <t>239Α</t>
  </si>
  <si>
    <t>244Α</t>
  </si>
  <si>
    <t>245Α</t>
  </si>
  <si>
    <t>249Α</t>
  </si>
  <si>
    <t>257Α</t>
  </si>
  <si>
    <t>259Α</t>
  </si>
  <si>
    <t>263Α</t>
  </si>
  <si>
    <t>267Α</t>
  </si>
  <si>
    <t>270Α</t>
  </si>
  <si>
    <t>272Α</t>
  </si>
  <si>
    <t>273Α</t>
  </si>
  <si>
    <t>275Α</t>
  </si>
  <si>
    <t>278Α</t>
  </si>
  <si>
    <t>281Α</t>
  </si>
  <si>
    <t>284Α</t>
  </si>
  <si>
    <t>291Α</t>
  </si>
  <si>
    <t>293Α</t>
  </si>
  <si>
    <t>295Α</t>
  </si>
  <si>
    <t>299Α</t>
  </si>
  <si>
    <t>200Α</t>
  </si>
  <si>
    <t>301Α</t>
  </si>
  <si>
    <t>305Α</t>
  </si>
  <si>
    <t>313Α</t>
  </si>
  <si>
    <t>316Α</t>
  </si>
  <si>
    <t>317Α</t>
  </si>
  <si>
    <t>319Α</t>
  </si>
  <si>
    <t>323Α</t>
  </si>
  <si>
    <t>365Α</t>
  </si>
  <si>
    <t>001  ΕΙΔΙΚΟ ΕΞΕΤΑΣΤΙΚΟ ΚΕΝΤΡΟ ΑΘΗΝΑΣ</t>
  </si>
  <si>
    <t>ΔΙΕΥΘΥΝΣΗ ΔΕΥΤΕΡΟΒΑΘΜΙΑΣ ΕΚΠΑΙΔΕΣΗΣ (Δ.Δ.Ε.) ΕΞΕΤΑΣΤΙΚΟΥ ΚΕΝΤΡΟΥ</t>
  </si>
  <si>
    <t>ΚΩΔΙΚΟΣ Δ.Δ.Ε.</t>
  </si>
  <si>
    <t>Α' ΑΘΗΝΑΣ</t>
  </si>
  <si>
    <t>201</t>
  </si>
  <si>
    <t>Β' ΑΘΗΝΑΣ</t>
  </si>
  <si>
    <t>210</t>
  </si>
  <si>
    <t>ATTIKHΣ</t>
  </si>
  <si>
    <t>ΑΝΑΤΟΛΙΚΗ ΑΤΤΙΚΗ</t>
  </si>
  <si>
    <t>224</t>
  </si>
  <si>
    <t>ΔΥΤΙΚΗ ΑΤΤΙΚΗ</t>
  </si>
  <si>
    <t>227</t>
  </si>
  <si>
    <t>ΠΕΙΡΑΙΑ</t>
  </si>
  <si>
    <t>ΛΕΣΒΟΥ</t>
  </si>
  <si>
    <t>236</t>
  </si>
  <si>
    <t>ΣΑΜΟΥ</t>
  </si>
  <si>
    <t>237</t>
  </si>
  <si>
    <t>ΒΟΡΕΙΟΥ ΑΙΓΑΙΟΥ</t>
  </si>
  <si>
    <t>ΧΙΟΥ</t>
  </si>
  <si>
    <t>238</t>
  </si>
  <si>
    <t>ΚΥΚΛΑΔΩΝ</t>
  </si>
  <si>
    <t>239</t>
  </si>
  <si>
    <t>244</t>
  </si>
  <si>
    <t>ΝΟΤΙΟΥ ΑΙΓΑΙΟΥ</t>
  </si>
  <si>
    <t>245</t>
  </si>
  <si>
    <t>365</t>
  </si>
  <si>
    <t>ΑΧΑΪΑΣ</t>
  </si>
  <si>
    <t>249</t>
  </si>
  <si>
    <t>ΔΥΤΙΚΗΣ ΕΛΛΑΔΑΣ</t>
  </si>
  <si>
    <t>ΜΕΣΣΗΝΙΑΣ</t>
  </si>
  <si>
    <t>257</t>
  </si>
  <si>
    <t>ΠΕΛΟΠΟΝΝΗΣΟΥ</t>
  </si>
  <si>
    <t>ΑΡΚΑΔΙΑΣ</t>
  </si>
  <si>
    <t>259</t>
  </si>
  <si>
    <t>ΑΙΤΩΛΟΑΚΑΡΝΑΝΙΑΣ</t>
  </si>
  <si>
    <t>263</t>
  </si>
  <si>
    <t>ΙΩΑΝΝΙΝΩΝ</t>
  </si>
  <si>
    <t>267</t>
  </si>
  <si>
    <t>ΗΠΕΙΡΟΥ</t>
  </si>
  <si>
    <t>ΠΡΕΒΕΖΑΣ</t>
  </si>
  <si>
    <t>270</t>
  </si>
  <si>
    <t>272</t>
  </si>
  <si>
    <t>ΙΟΝΙΩΝ ΝΗΣΩΝ</t>
  </si>
  <si>
    <t>ΚΕΡΚΥΡΑΣ</t>
  </si>
  <si>
    <t>ΕΥΒΟΙΑΣ</t>
  </si>
  <si>
    <t>273</t>
  </si>
  <si>
    <t>ΒΟΙΩΤΙΑΣ</t>
  </si>
  <si>
    <t>275</t>
  </si>
  <si>
    <t>ΣΤΕΡΕΑΣ ΕΛΛΑΔΑΣ</t>
  </si>
  <si>
    <t>ΦΘΙΩΤΙΔΑΣ</t>
  </si>
  <si>
    <t>278</t>
  </si>
  <si>
    <t xml:space="preserve">ΛΑΡΙΣΑΣ </t>
  </si>
  <si>
    <t>281</t>
  </si>
  <si>
    <t>ΘΕΣΣΑΛΙΑΣ</t>
  </si>
  <si>
    <t>ΜΑΓΝΗΣΙΑΣ</t>
  </si>
  <si>
    <t>284</t>
  </si>
  <si>
    <t>ΚΟΖΑΝΗΣ</t>
  </si>
  <si>
    <t>291</t>
  </si>
  <si>
    <t>ΚΑΣΤΟΡΙΑΣ</t>
  </si>
  <si>
    <t>293</t>
  </si>
  <si>
    <t>ΠΙΕΡΙΑΣ</t>
  </si>
  <si>
    <t>295</t>
  </si>
  <si>
    <t>ΠΕΛΛΑΣ</t>
  </si>
  <si>
    <t>299</t>
  </si>
  <si>
    <t>ΑΝΑΤΟΛΙΚΗΣ ΘΕΣ/ΝΙΚΗΣ</t>
  </si>
  <si>
    <t>301</t>
  </si>
  <si>
    <t>ΔΥΤΙΚΗΣ ΘΕΣ/ΝΙΚΗΣ</t>
  </si>
  <si>
    <t>305</t>
  </si>
  <si>
    <t>ΚΑΒΑΛΑΣ</t>
  </si>
  <si>
    <t>313</t>
  </si>
  <si>
    <t>ΡΟΔΟΠΗΣ</t>
  </si>
  <si>
    <t>316</t>
  </si>
  <si>
    <t>ΕΒΡΟΥ</t>
  </si>
  <si>
    <t>317</t>
  </si>
  <si>
    <t>ΗΡΑΚΛΕΙΟΥ</t>
  </si>
  <si>
    <t>319</t>
  </si>
  <si>
    <t>ΚΡΗΤΗΣ</t>
  </si>
  <si>
    <t>ΧΑΝΙΩΝ</t>
  </si>
  <si>
    <t>323</t>
  </si>
  <si>
    <t>ΓΕΝΙΚΟ ΣΥΝΟΛΟ</t>
  </si>
  <si>
    <t>ΔΥΤΙΚΗΣ ΜΑΚΕΔΟΝΙΑΣ</t>
  </si>
  <si>
    <t>ΚΕΝΤΡΙΚΗΣ ΜΑΚΕΔΟΝΙΑΣ</t>
  </si>
  <si>
    <t>ΑΝΑΤΟΛΙΚΗΣ ΜΑΚΕΔΟΝΙΑΣ ΚΑΙ ΘΡΑΚΗΣ</t>
  </si>
  <si>
    <t>ΔΩΔΕΚΑΝΗΣΟΥ</t>
  </si>
  <si>
    <t>365  ΔΩΔ/ΝΗΣΟΥ (ΚΑΛΥΜΝΟΣ)</t>
  </si>
  <si>
    <t>002  ΕΙΔΙΚΟ ΕΞΕΤΑΣΤΙΚΟ ΚΕΝΤΡΟ ΘΕΣ/ΝΙΚΗΣ</t>
  </si>
  <si>
    <t>Αριθμός Υποψηφίων</t>
  </si>
  <si>
    <t>230</t>
  </si>
  <si>
    <t xml:space="preserve">Σ ύ ν ο λ ο   Υ π ο ψ η φ ί ω ν = </t>
  </si>
  <si>
    <t>Αριθμός Εξεταστών Σαββάτου</t>
  </si>
  <si>
    <t>Αριθμός Εξεταστών  Κυριακής</t>
  </si>
  <si>
    <t>ΣΥΝΟΛΟ</t>
  </si>
  <si>
    <t>Σύνολο Υποψηφίων Εξεταστικού Κέντρου</t>
  </si>
  <si>
    <t>310  ΣΕΡΡΩΝ</t>
  </si>
  <si>
    <t>ΣΕΡΡΩΝ</t>
  </si>
  <si>
    <t>310</t>
  </si>
  <si>
    <t>310Α</t>
  </si>
  <si>
    <t xml:space="preserve"> ΚΑΙ ΘΡΑΚΗΣ</t>
  </si>
  <si>
    <t>ΑΝΑΤΟΛΙΚΗΣ ΜΑΚΕΔΟΝΙΑΣ ΘΡΑΚΗΣ</t>
  </si>
  <si>
    <t>Γ' ΑΘΗΝΑΣ</t>
  </si>
  <si>
    <t>215Α</t>
  </si>
  <si>
    <t>SKYPE</t>
  </si>
  <si>
    <t>201Β</t>
  </si>
  <si>
    <t>201Γ</t>
  </si>
  <si>
    <t>201Δ</t>
  </si>
  <si>
    <t>267Β</t>
  </si>
  <si>
    <t>230Β</t>
  </si>
  <si>
    <t>301Β</t>
  </si>
  <si>
    <t>301Γ</t>
  </si>
  <si>
    <t>305Β</t>
  </si>
  <si>
    <t>319Β</t>
  </si>
  <si>
    <t>281Β</t>
  </si>
  <si>
    <t>249Β</t>
  </si>
  <si>
    <t>281A</t>
  </si>
  <si>
    <t>281B</t>
  </si>
  <si>
    <t>210Γ</t>
  </si>
  <si>
    <t>210Β</t>
  </si>
  <si>
    <t>1ο ΓΕ.Λ. ΛΙΒΑΔΕΙΑΣ</t>
  </si>
  <si>
    <t>1ο ΓΕ.Λ. ΚΟΖΑΝΗΣ</t>
  </si>
  <si>
    <t>ΓΕ.Λ. ΕΛΕΥΘΕΡΙΟΥ ΒΕΝΙΖΕΛΟΥ</t>
  </si>
  <si>
    <t>ΖΑΝΝΕΙΟ ΠΡΟΤΥΠΟ ΓΕ.Λ. ΠΕΙΡΑΙΑ</t>
  </si>
  <si>
    <t>ΡΑΛΛΕΙΟ ΓΥΜΝΑΣΙΟ ΘΗΛΕΩΝ ΠΕΙΡΑΙΑ</t>
  </si>
  <si>
    <t>2ο ΓΕ.Λ. ΑΓΡΙΝΙΟΥ</t>
  </si>
  <si>
    <t>3ο ΓΥΜΝΑΣΙΟ ΓΕΡΑΚΑ</t>
  </si>
  <si>
    <t>6ο ΓΥΜΝΑΣΙΟ ΠΑΤΡΑΣ</t>
  </si>
  <si>
    <t>1ο ΓΕ.Λ. ΠΑΤΡΑΣ</t>
  </si>
  <si>
    <t>1ο ΓΕ.Λ. ΑΙΓΑΛΕΩ</t>
  </si>
  <si>
    <t>1ο ΓΕ.Λ. ΠΕΤΡΟΥΠΟΛΗΣ</t>
  </si>
  <si>
    <t>2ο ΓΕ.Λ. ΙΩΑΝΝΙΝΩΝ - "ΓΕΩΡΓΙΟΣ ΣΤΑΥΡΟΥ"</t>
  </si>
  <si>
    <t>5ο ΓΕ.Λ. ΙΩΑΝΝΙΝΩΝ</t>
  </si>
  <si>
    <t>2ο ΓΕ.Λ. ΠΡΕΒΕΖΑΣ</t>
  </si>
  <si>
    <t>2ο ΓΕ.Λ. ΗΡΑΚΛΕΙΟΥ</t>
  </si>
  <si>
    <t>4ο ΓΕ.Λ. ΗΡΑΚΛΕΙΟΥ</t>
  </si>
  <si>
    <t>6ο ΓΕ.Λ. ΛΑΡΙΣΑΣ</t>
  </si>
  <si>
    <t>5ο ΓΕ.Λ. ΛΑΡΙΣΑΣ</t>
  </si>
  <si>
    <t>6ο ΓΕ.Λ. ΒΟΛΟΥ</t>
  </si>
  <si>
    <t>ΓΕ.Λ. ΣΥΡΟΥ</t>
  </si>
  <si>
    <t>4ο ΓΕ.Λ. ΚΑΛΑΜΑΤΑΣ</t>
  </si>
  <si>
    <t>4ο ΓΕ.Λ. ΧΑΛΚΙΔΑΣ</t>
  </si>
  <si>
    <t>2ο ΓΕ.Λ. ΛΑΜΙΑΣ</t>
  </si>
  <si>
    <t>1ο ΕΠΑ.Λ. ΑΘΗΝΩΝ</t>
  </si>
  <si>
    <t>8o ΓΕ.Λ. ΑΘΗΝΩΝ</t>
  </si>
  <si>
    <t>5ο ΓΕ.Λ. ΗΛΙΟΥΠΟΛΗΣ "ΕΥ. ΠΑΠΑΝΟΥΤΣΟΣ"</t>
  </si>
  <si>
    <t>16ο ΓΕ.Λ. ΑΘΗΝΩΝ</t>
  </si>
  <si>
    <t>6ο ΕΠΑ.Λ. ΑΘΗΝΩΝ</t>
  </si>
  <si>
    <t>ΜΟΥΣΙΚΟ ΣΧΟΛΕΙΟ ΘΕΣΣΑΛΟΝΙΚΗΣ</t>
  </si>
  <si>
    <t>15ο ΓΕ.Λ. ΘΕΣ/ΝΙΚΗΣ</t>
  </si>
  <si>
    <t xml:space="preserve">18ο ΓΕ.Λ. ΘΕΣ/ΝΙΚΗΣ </t>
  </si>
  <si>
    <t>23ο ΓΕ.Λ. ΘΕΣ/ΝΙΚΗΣ</t>
  </si>
  <si>
    <t>2ο ΓΕ.Λ. ΣΕΡΡΩΝ</t>
  </si>
  <si>
    <t>5o ΓΕ.Λ. ΚΑΤΕΡΙΝΗΣ</t>
  </si>
  <si>
    <t>1ο ΓΕ.Λ. ΕΔΕΣΣΑΣ</t>
  </si>
  <si>
    <t>1ο ΓΕ.Λ. ΕΥΟΣΜΟΥ</t>
  </si>
  <si>
    <t>2ο ΕΠΑ.Λ. ΣΤΑΥΡΟΥΠΟΛΗΣ</t>
  </si>
  <si>
    <t>2ο ΓΕ.Λ. ΝΕΑΣ ΙΩΝΙΑΣ</t>
  </si>
  <si>
    <t>3ο ΓΕ.Λ. ΑΓΙΑΣ ΠΑΡΑΣΚΕΥΗΣ</t>
  </si>
  <si>
    <t>3ο ΓΕ.Λ. ΑΜΑΡΟΥΣΙΟΥ</t>
  </si>
  <si>
    <t>ΓΕ.Λ. ΜΑΓΟΥΛΑΣ</t>
  </si>
  <si>
    <t>1ο ΓΕ.Λ. ΚΩ "ΙΠΠΟΚΡΑΤΕΙΟ"</t>
  </si>
  <si>
    <t>4ο ΓΕ.Λ. ΡΟΔΟΥ</t>
  </si>
  <si>
    <t>1ο ΓΕ.Λ. ΚΑΛΥΜΝΟΥ</t>
  </si>
  <si>
    <t>1ο ΓΕ.Λ. ΧΙΟΥ</t>
  </si>
  <si>
    <t>5ο ΓΕ.Λ. ΜΥΤΙΛΗΝΗΣ "ΒΕΝΙΑΜΙΝ Ο ΛΕΣΒΙΟΣ"</t>
  </si>
  <si>
    <t>ΓΕ.Λ. ΣΑΜΟΥ "ΠΥΘΑΓΟΡΕΙΟ"</t>
  </si>
  <si>
    <t>1ο ΓΕ.Λ. ΤΡΙΠΟΛΗΣ</t>
  </si>
  <si>
    <t>1ο ΓΕ.Λ. ΚΕΡΚΥΡΑΣ</t>
  </si>
  <si>
    <t>6ο ΓΕ.Λ. ΚΑΒΑΛΑΣ</t>
  </si>
  <si>
    <t>1ο ΓΕ.Λ. ΚΟΜΟΤΗΝΗΣ</t>
  </si>
  <si>
    <t>1ο ΓΕ.Λ. ΑΛΕΞΑΝΔΡΟΥΠΟΛΗΣ</t>
  </si>
  <si>
    <t>1ο ΠΡΟΤΥΠΟ ΓΕ.Λ. ΚΑΣΤΟΡΙΑΣ</t>
  </si>
  <si>
    <t>ΜΟΥΣΙΚΟ ΣΧΟΛΕΙΟ ΘΕΣ/ΝΙΚΗΣ</t>
  </si>
  <si>
    <t>2ο ΓΕ.Λ. ΙΩΑΝΝΙΝΩΝ "ΓΕΩΡΓΙΟΣ ΣΤΑΥΡΟΥ"</t>
  </si>
  <si>
    <t>215</t>
  </si>
  <si>
    <t>215Β</t>
  </si>
  <si>
    <t>ΠΕΡΙΦΕΡΕΙΑΚΗ ΔΙΕΥΘΥΝΣΗ ΠΡΩΤΟΒΑΘΜΙΑΣ ΚΑΙ ΔΕΥΤΕΡΟΒΑΘΜΙΑΣ ΕΚΠΑΙΔΕΥΣΗΣ</t>
  </si>
  <si>
    <t>ΠΕΡΙΟΧΗ ΕΞΕΤΑΣΗΣ</t>
  </si>
  <si>
    <t>ΚΩΔΙΚΟΣ ΕΞΕΤΑΣΤΙΚΟΥ ΚΕΝΤΡΟΥ</t>
  </si>
  <si>
    <t>ΓΛΩΣΣΑ</t>
  </si>
  <si>
    <t>ΕΠΙΠΕΔΟ</t>
  </si>
  <si>
    <t>ΟΝΟΜΑΣΙΑ ΕΞΕΤΑΣΤΙΚΟΥ ΚΕΝΤΡΟΥ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</si>
</sst>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161"/>
      <scheme val="minor"/>
    </font>
    <font>
      <b/>
      <sz val="12"/>
      <name val="Calibri"/>
      <family val="2"/>
      <charset val="161"/>
      <scheme val="minor"/>
    </font>
    <font>
      <sz val="10"/>
      <name val="Arial"/>
      <family val="2"/>
      <charset val="161"/>
    </font>
    <font>
      <u/>
      <sz val="11"/>
      <color theme="10"/>
      <name val="Calibri"/>
      <family val="2"/>
      <charset val="161"/>
      <scheme val="minor"/>
    </font>
    <font>
      <sz val="11"/>
      <color indexed="8"/>
      <name val="Calibri"/>
      <family val="2"/>
      <charset val="161"/>
    </font>
    <font>
      <u/>
      <sz val="8.25"/>
      <color theme="10"/>
      <name val="Calibri"/>
      <family val="2"/>
      <charset val="161"/>
    </font>
    <font>
      <b/>
      <sz val="9"/>
      <name val="Calibri"/>
      <family val="2"/>
      <charset val="161"/>
    </font>
    <font>
      <sz val="9"/>
      <name val="Calibri"/>
      <family val="2"/>
      <charset val="161"/>
    </font>
    <font>
      <sz val="9"/>
      <color theme="0"/>
      <name val="Calibri"/>
      <family val="2"/>
      <charset val="161"/>
    </font>
    <font>
      <sz val="9"/>
      <color theme="1"/>
      <name val="Calibri"/>
      <family val="2"/>
      <charset val="161"/>
    </font>
    <font>
      <b/>
      <sz val="9"/>
      <color theme="1"/>
      <name val="Calibri"/>
      <family val="2"/>
      <charset val="161"/>
    </font>
    <font>
      <sz val="9"/>
      <name val="Calibri"/>
      <family val="2"/>
      <charset val="161"/>
      <scheme val="minor"/>
    </font>
    <font>
      <b/>
      <sz val="8"/>
      <color indexed="81"/>
      <name val="Tahoma"/>
      <family val="2"/>
      <charset val="161"/>
    </font>
    <font>
      <sz val="8"/>
      <color indexed="81"/>
      <name val="Tahoma"/>
      <family val="2"/>
      <charset val="161"/>
    </font>
    <font>
      <sz val="9"/>
      <color indexed="81"/>
      <name val="Tahoma"/>
      <family val="2"/>
      <charset val="161"/>
    </font>
    <font>
      <b/>
      <sz val="9"/>
      <color indexed="81"/>
      <name val="Tahoma"/>
      <family val="2"/>
      <charset val="161"/>
    </font>
  </fonts>
  <fills count="8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99"/>
        <bgColor indexed="64"/>
      </patternFill>
    </fill>
    <fill>
      <patternFill patternType="solid">
        <fgColor rgb="FFFF99FF"/>
        <bgColor indexed="64"/>
      </patternFill>
    </fill>
  </fills>
  <borders count="63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theme="0" tint="-0.499984740745262"/>
      </bottom>
      <diagonal/>
    </border>
    <border>
      <left style="thick">
        <color theme="4" tint="-0.24994659260841701"/>
      </left>
      <right style="thick">
        <color theme="4" tint="-0.24994659260841701"/>
      </right>
      <top style="thick">
        <color theme="4" tint="-0.24994659260841701"/>
      </top>
      <bottom/>
      <diagonal/>
    </border>
    <border>
      <left style="thick">
        <color theme="4" tint="-0.24994659260841701"/>
      </left>
      <right style="thin">
        <color theme="4" tint="-0.24994659260841701"/>
      </right>
      <top style="thick">
        <color theme="4" tint="-0.24994659260841701"/>
      </top>
      <bottom style="thin">
        <color theme="0" tint="-0.499984740745262"/>
      </bottom>
      <diagonal/>
    </border>
    <border>
      <left style="thin">
        <color theme="4" tint="-0.24994659260841701"/>
      </left>
      <right style="thin">
        <color theme="4" tint="-0.24994659260841701"/>
      </right>
      <top style="thick">
        <color theme="4" tint="-0.24994659260841701"/>
      </top>
      <bottom style="thin">
        <color theme="0" tint="-0.499984740745262"/>
      </bottom>
      <diagonal/>
    </border>
    <border>
      <left style="double">
        <color theme="4" tint="-0.24994659260841701"/>
      </left>
      <right/>
      <top/>
      <bottom/>
      <diagonal/>
    </border>
    <border>
      <left style="thick">
        <color theme="4" tint="-0.24994659260841701"/>
      </left>
      <right style="thick">
        <color theme="4" tint="-0.24994659260841701"/>
      </right>
      <top/>
      <bottom/>
      <diagonal/>
    </border>
    <border>
      <left style="thick">
        <color theme="4" tint="-0.24994659260841701"/>
      </left>
      <right style="thin">
        <color theme="4" tint="-0.24994659260841701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0" tint="-0.499984740745262"/>
      </top>
      <bottom style="thin">
        <color theme="0" tint="-0.499984740745262"/>
      </bottom>
      <diagonal/>
    </border>
    <border>
      <left style="thick">
        <color theme="4" tint="-0.24994659260841701"/>
      </left>
      <right style="thin">
        <color theme="4" tint="-0.24994659260841701"/>
      </right>
      <top style="thin">
        <color theme="0" tint="-0.499984740745262"/>
      </top>
      <bottom style="thick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0" tint="-0.499984740745262"/>
      </top>
      <bottom style="thick">
        <color theme="4" tint="-0.24994659260841701"/>
      </bottom>
      <diagonal/>
    </border>
    <border>
      <left style="thick">
        <color theme="4" tint="-0.24994659260841701"/>
      </left>
      <right style="thin">
        <color theme="4" tint="-0.24994659260841701"/>
      </right>
      <top/>
      <bottom style="thin">
        <color theme="0" tint="-0.499984740745262"/>
      </bottom>
      <diagonal/>
    </border>
    <border>
      <left style="thin">
        <color theme="4" tint="-0.24994659260841701"/>
      </left>
      <right style="thin">
        <color theme="4" tint="-0.24994659260841701"/>
      </right>
      <top/>
      <bottom style="thin">
        <color theme="0" tint="-0.499984740745262"/>
      </bottom>
      <diagonal/>
    </border>
    <border>
      <left style="thick">
        <color theme="4" tint="-0.24994659260841701"/>
      </left>
      <right style="thin">
        <color theme="4" tint="-0.24994659260841701"/>
      </right>
      <top style="thin">
        <color theme="0" tint="-0.499984740745262"/>
      </top>
      <bottom/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0" tint="-0.499984740745262"/>
      </top>
      <bottom/>
      <diagonal/>
    </border>
    <border>
      <left style="double">
        <color theme="4" tint="-0.24994659260841701"/>
      </left>
      <right style="thick">
        <color theme="4" tint="-0.24994659260841701"/>
      </right>
      <top/>
      <bottom/>
      <diagonal/>
    </border>
    <border>
      <left style="thick">
        <color theme="4" tint="-0.24994659260841701"/>
      </left>
      <right style="thick">
        <color theme="4" tint="-0.24994659260841701"/>
      </right>
      <top/>
      <bottom style="thick">
        <color theme="4" tint="-0.24994659260841701"/>
      </bottom>
      <diagonal/>
    </border>
    <border>
      <left style="thick">
        <color theme="4" tint="-0.24994659260841701"/>
      </left>
      <right style="thick">
        <color theme="4" tint="-0.24994659260841701"/>
      </right>
      <top/>
      <bottom style="double">
        <color theme="4" tint="-0.24994659260841701"/>
      </bottom>
      <diagonal/>
    </border>
    <border>
      <left style="thick">
        <color theme="4" tint="-0.24994659260841701"/>
      </left>
      <right style="thin">
        <color theme="4" tint="-0.24994659260841701"/>
      </right>
      <top style="thin">
        <color theme="0" tint="-0.499984740745262"/>
      </top>
      <bottom style="double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0" tint="-0.499984740745262"/>
      </top>
      <bottom style="double">
        <color theme="4" tint="-0.24994659260841701"/>
      </bottom>
      <diagonal/>
    </border>
    <border>
      <left style="thick">
        <color rgb="FF0070C0"/>
      </left>
      <right style="thin">
        <color rgb="FF0070C0"/>
      </right>
      <top style="thick">
        <color rgb="FF0070C0"/>
      </top>
      <bottom style="thin">
        <color theme="0" tint="-0.499984740745262"/>
      </bottom>
      <diagonal/>
    </border>
    <border>
      <left style="thin">
        <color theme="4" tint="-0.24994659260841701"/>
      </left>
      <right style="thick">
        <color theme="4" tint="-0.24994659260841701"/>
      </right>
      <top style="thick">
        <color theme="4" tint="-0.24994659260841701"/>
      </top>
      <bottom style="thin">
        <color theme="0" tint="-0.499984740745262"/>
      </bottom>
      <diagonal/>
    </border>
    <border>
      <left style="thin">
        <color theme="4" tint="-0.24994659260841701"/>
      </left>
      <right style="thick">
        <color theme="4" tint="-0.24994659260841701"/>
      </right>
      <top style="thin">
        <color theme="0" tint="-0.499984740745262"/>
      </top>
      <bottom style="thick">
        <color theme="4" tint="-0.24994659260841701"/>
      </bottom>
      <diagonal/>
    </border>
    <border>
      <left style="thin">
        <color theme="4" tint="-0.2499465926084170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ck">
        <color rgb="FF0070C0"/>
      </left>
      <right style="thin">
        <color rgb="FF0070C0"/>
      </right>
      <top style="thin">
        <color theme="0" tint="-0.499984740745262"/>
      </top>
      <bottom/>
      <diagonal/>
    </border>
    <border>
      <left style="thick">
        <color theme="4" tint="-0.24994659260841701"/>
      </left>
      <right/>
      <top style="thick">
        <color theme="4" tint="-0.24994659260841701"/>
      </top>
      <bottom style="thick">
        <color theme="4" tint="-0.24994659260841701"/>
      </bottom>
      <diagonal/>
    </border>
    <border>
      <left/>
      <right style="thin">
        <color theme="4" tint="-0.24994659260841701"/>
      </right>
      <top style="thick">
        <color theme="4" tint="-0.24994659260841701"/>
      </top>
      <bottom style="thick">
        <color theme="4" tint="-0.24994659260841701"/>
      </bottom>
      <diagonal/>
    </border>
    <border>
      <left style="medium">
        <color theme="4" tint="-0.24994659260841701"/>
      </left>
      <right style="medium">
        <color theme="4" tint="-0.24994659260841701"/>
      </right>
      <top style="double">
        <color theme="4" tint="-0.24994659260841701"/>
      </top>
      <bottom style="thick">
        <color theme="4" tint="-0.24994659260841701"/>
      </bottom>
      <diagonal/>
    </border>
    <border>
      <left/>
      <right style="double">
        <color theme="4" tint="-0.24994659260841701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4" tint="-0.24994659260841701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4" tint="-0.24994659260841701"/>
      </left>
      <right style="thin">
        <color theme="4" tint="-0.24994659260841701"/>
      </right>
      <top/>
      <bottom/>
      <diagonal/>
    </border>
    <border>
      <left style="thick">
        <color theme="4" tint="-0.24994659260841701"/>
      </left>
      <right style="thin">
        <color theme="4" tint="-0.24994659260841701"/>
      </right>
      <top/>
      <bottom/>
      <diagonal/>
    </border>
    <border>
      <left style="double">
        <color theme="4" tint="-0.24994659260841701"/>
      </left>
      <right/>
      <top style="thick">
        <color theme="4" tint="-0.499984740745262"/>
      </top>
      <bottom/>
      <diagonal/>
    </border>
    <border>
      <left style="thick">
        <color theme="4" tint="-0.24994659260841701"/>
      </left>
      <right style="thick">
        <color theme="4" tint="-0.24994659260841701"/>
      </right>
      <top style="thick">
        <color theme="4" tint="-0.499984740745262"/>
      </top>
      <bottom/>
      <diagonal/>
    </border>
    <border>
      <left style="thick">
        <color theme="4" tint="-0.24994659260841701"/>
      </left>
      <right style="thin">
        <color theme="4" tint="-0.24994659260841701"/>
      </right>
      <top style="thick">
        <color theme="4" tint="-0.499984740745262"/>
      </top>
      <bottom style="thin">
        <color theme="0" tint="-0.499984740745262"/>
      </bottom>
      <diagonal/>
    </border>
    <border>
      <left style="thin">
        <color theme="4" tint="-0.24994659260841701"/>
      </left>
      <right style="thin">
        <color theme="4" tint="-0.24994659260841701"/>
      </right>
      <top style="thick">
        <color theme="4" tint="-0.499984740745262"/>
      </top>
      <bottom style="thin">
        <color theme="0" tint="-0.499984740745262"/>
      </bottom>
      <diagonal/>
    </border>
    <border>
      <left style="double">
        <color theme="4" tint="-0.24994659260841701"/>
      </left>
      <right style="thick">
        <color theme="4" tint="-0.24994659260841701"/>
      </right>
      <top style="thick">
        <color theme="4" tint="-0.499984740745262"/>
      </top>
      <bottom/>
      <diagonal/>
    </border>
    <border>
      <left style="thick">
        <color theme="4" tint="-0.24994659260841701"/>
      </left>
      <right style="thick">
        <color theme="4" tint="-0.24994659260841701"/>
      </right>
      <top/>
      <bottom style="thick">
        <color theme="4" tint="-0.499984740745262"/>
      </bottom>
      <diagonal/>
    </border>
    <border>
      <left style="thick">
        <color theme="4" tint="-0.24994659260841701"/>
      </left>
      <right style="thin">
        <color theme="4" tint="-0.24994659260841701"/>
      </right>
      <top style="thin">
        <color theme="0" tint="-0.499984740745262"/>
      </top>
      <bottom style="thick">
        <color theme="4" tint="-0.499984740745262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0" tint="-0.499984740745262"/>
      </top>
      <bottom style="thick">
        <color theme="4" tint="-0.499984740745262"/>
      </bottom>
      <diagonal/>
    </border>
    <border>
      <left style="double">
        <color theme="4" tint="-0.24994659260841701"/>
      </left>
      <right/>
      <top/>
      <bottom style="double">
        <color theme="4" tint="-0.24994659260841701"/>
      </bottom>
      <diagonal/>
    </border>
    <border>
      <left style="double">
        <color theme="4" tint="-0.24994659260841701"/>
      </left>
      <right style="thick">
        <color theme="4" tint="-0.24994659260841701"/>
      </right>
      <top/>
      <bottom style="thick">
        <color theme="4" tint="-0.499984740745262"/>
      </bottom>
      <diagonal/>
    </border>
    <border>
      <left style="double">
        <color rgb="FF0070C0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rgb="FF0070C0"/>
      </left>
      <right/>
      <top style="thin">
        <color theme="0" tint="-0.499984740745262"/>
      </top>
      <bottom style="double">
        <color theme="4" tint="-0.24994659260841701"/>
      </bottom>
      <diagonal/>
    </border>
    <border>
      <left/>
      <right style="double">
        <color theme="4" tint="-0.24994659260841701"/>
      </right>
      <top style="thin">
        <color theme="0" tint="-0.499984740745262"/>
      </top>
      <bottom style="double">
        <color theme="4" tint="-0.24994659260841701"/>
      </bottom>
      <diagonal/>
    </border>
    <border>
      <left style="double">
        <color rgb="FF0070C0"/>
      </left>
      <right/>
      <top/>
      <bottom style="thin">
        <color theme="0" tint="-0.499984740745262"/>
      </bottom>
      <diagonal/>
    </border>
    <border>
      <left/>
      <right style="double">
        <color theme="4" tint="-0.24994659260841701"/>
      </right>
      <top/>
      <bottom style="thin">
        <color theme="0" tint="-0.499984740745262"/>
      </bottom>
      <diagonal/>
    </border>
    <border>
      <left style="double">
        <color rgb="FF0070C0"/>
      </left>
      <right/>
      <top style="thin">
        <color theme="0" tint="-0.499984740745262"/>
      </top>
      <bottom style="thick">
        <color rgb="FF0070C0"/>
      </bottom>
      <diagonal/>
    </border>
    <border>
      <left/>
      <right style="double">
        <color theme="4" tint="-0.24994659260841701"/>
      </right>
      <top style="thin">
        <color theme="0" tint="-0.499984740745262"/>
      </top>
      <bottom style="thick">
        <color rgb="FF0070C0"/>
      </bottom>
      <diagonal/>
    </border>
    <border>
      <left style="double">
        <color rgb="FF0070C0"/>
      </left>
      <right/>
      <top style="thin">
        <color theme="0" tint="-0.499984740745262"/>
      </top>
      <bottom/>
      <diagonal/>
    </border>
    <border>
      <left/>
      <right style="double">
        <color theme="4" tint="-0.24994659260841701"/>
      </right>
      <top style="thin">
        <color theme="0" tint="-0.499984740745262"/>
      </top>
      <bottom/>
      <diagonal/>
    </border>
    <border>
      <left style="double">
        <color rgb="FF0070C0"/>
      </left>
      <right/>
      <top style="thick">
        <color rgb="FF0070C0"/>
      </top>
      <bottom style="thin">
        <color theme="0" tint="-0.499984740745262"/>
      </bottom>
      <diagonal/>
    </border>
    <border>
      <left/>
      <right style="double">
        <color theme="4" tint="-0.24994659260841701"/>
      </right>
      <top style="thick">
        <color rgb="FF0070C0"/>
      </top>
      <bottom style="thin">
        <color theme="0" tint="-0.499984740745262"/>
      </bottom>
      <diagonal/>
    </border>
    <border>
      <left style="double">
        <color rgb="FF0070C0"/>
      </left>
      <right/>
      <top style="thin">
        <color theme="0" tint="-0.499984740745262"/>
      </top>
      <bottom style="thick">
        <color theme="4" tint="-0.499984740745262"/>
      </bottom>
      <diagonal/>
    </border>
    <border>
      <left/>
      <right style="double">
        <color theme="4" tint="-0.24994659260841701"/>
      </right>
      <top style="thin">
        <color theme="0" tint="-0.499984740745262"/>
      </top>
      <bottom style="thick">
        <color theme="4" tint="-0.499984740745262"/>
      </bottom>
      <diagonal/>
    </border>
    <border>
      <left style="double">
        <color rgb="FF0070C0"/>
      </left>
      <right/>
      <top style="thick">
        <color theme="4" tint="-0.499984740745262"/>
      </top>
      <bottom style="thin">
        <color theme="0" tint="-0.499984740745262"/>
      </bottom>
      <diagonal/>
    </border>
    <border>
      <left/>
      <right style="double">
        <color theme="4" tint="-0.24994659260841701"/>
      </right>
      <top style="thick">
        <color theme="4" tint="-0.499984740745262"/>
      </top>
      <bottom style="thin">
        <color theme="0" tint="-0.499984740745262"/>
      </bottom>
      <diagonal/>
    </border>
    <border>
      <left style="thick">
        <color theme="4" tint="-0.24994659260841701"/>
      </left>
      <right style="thin">
        <color theme="4" tint="-0.24994659260841701"/>
      </right>
      <top/>
      <bottom style="thick">
        <color theme="4" tint="-0.499984740745262"/>
      </bottom>
      <diagonal/>
    </border>
    <border>
      <left style="thin">
        <color theme="4" tint="-0.24994659260841701"/>
      </left>
      <right style="thin">
        <color theme="4" tint="-0.24994659260841701"/>
      </right>
      <top/>
      <bottom style="thick">
        <color theme="4" tint="-0.499984740745262"/>
      </bottom>
      <diagonal/>
    </border>
    <border>
      <left style="thick">
        <color theme="4" tint="-0.24994659260841701"/>
      </left>
      <right style="thin">
        <color theme="4" tint="-0.24994659260841701"/>
      </right>
      <top style="thick">
        <color theme="4" tint="-0.24994659260841701"/>
      </top>
      <bottom/>
      <diagonal/>
    </border>
    <border>
      <left style="thin">
        <color theme="4" tint="-0.24994659260841701"/>
      </left>
      <right style="thin">
        <color theme="4" tint="-0.24994659260841701"/>
      </right>
      <top style="thick">
        <color theme="4" tint="-0.24994659260841701"/>
      </top>
      <bottom/>
      <diagonal/>
    </border>
    <border>
      <left style="double">
        <color theme="4" tint="-0.24994659260841701"/>
      </left>
      <right style="medium">
        <color theme="4" tint="-0.24994659260841701"/>
      </right>
      <top style="double">
        <color theme="4" tint="-0.24994659260841701"/>
      </top>
      <bottom style="thick">
        <color theme="4" tint="-0.24994659260841701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/>
  </cellStyleXfs>
  <cellXfs count="251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7" fillId="0" borderId="0" xfId="1" applyFont="1" applyAlignment="1" applyProtection="1">
      <alignment horizontal="center" vertical="center" wrapText="1"/>
      <protection locked="0"/>
    </xf>
    <xf numFmtId="0" fontId="9" fillId="0" borderId="13" xfId="0" applyFont="1" applyBorder="1" applyAlignment="1" applyProtection="1">
      <alignment horizontal="right"/>
      <protection locked="0"/>
    </xf>
    <xf numFmtId="0" fontId="9" fillId="0" borderId="0" xfId="0" applyFont="1" applyProtection="1">
      <protection locked="0"/>
    </xf>
    <xf numFmtId="0" fontId="9" fillId="0" borderId="9" xfId="0" applyFont="1" applyBorder="1" applyAlignment="1" applyProtection="1">
      <alignment horizontal="right"/>
      <protection locked="0"/>
    </xf>
    <xf numFmtId="0" fontId="9" fillId="0" borderId="15" xfId="0" applyFont="1" applyBorder="1" applyAlignment="1" applyProtection="1">
      <alignment horizontal="right"/>
      <protection locked="0"/>
    </xf>
    <xf numFmtId="0" fontId="9" fillId="0" borderId="5" xfId="0" applyFont="1" applyBorder="1" applyAlignment="1" applyProtection="1">
      <alignment horizontal="right"/>
      <protection locked="0"/>
    </xf>
    <xf numFmtId="0" fontId="7" fillId="0" borderId="9" xfId="0" applyFont="1" applyBorder="1" applyAlignment="1" applyProtection="1">
      <alignment horizontal="right" wrapText="1"/>
      <protection locked="0"/>
    </xf>
    <xf numFmtId="0" fontId="9" fillId="0" borderId="9" xfId="0" applyFont="1" applyBorder="1" applyAlignment="1" applyProtection="1">
      <alignment horizontal="right" wrapText="1"/>
      <protection locked="0"/>
    </xf>
    <xf numFmtId="0" fontId="7" fillId="0" borderId="11" xfId="0" applyFont="1" applyBorder="1" applyAlignment="1" applyProtection="1">
      <alignment horizontal="right" wrapText="1"/>
      <protection locked="0"/>
    </xf>
    <xf numFmtId="0" fontId="9" fillId="0" borderId="11" xfId="0" applyFont="1" applyBorder="1" applyAlignment="1" applyProtection="1">
      <alignment horizontal="right" wrapText="1"/>
      <protection locked="0"/>
    </xf>
    <xf numFmtId="0" fontId="7" fillId="0" borderId="15" xfId="0" applyFont="1" applyBorder="1" applyAlignment="1" applyProtection="1">
      <alignment horizontal="right" wrapText="1"/>
      <protection locked="0"/>
    </xf>
    <xf numFmtId="0" fontId="7" fillId="0" borderId="5" xfId="0" applyFont="1" applyBorder="1" applyAlignment="1" applyProtection="1">
      <alignment horizontal="right" wrapText="1"/>
      <protection locked="0"/>
    </xf>
    <xf numFmtId="0" fontId="9" fillId="0" borderId="5" xfId="0" applyFont="1" applyBorder="1" applyAlignment="1" applyProtection="1">
      <alignment horizontal="right" wrapText="1"/>
      <protection locked="0"/>
    </xf>
    <xf numFmtId="0" fontId="7" fillId="0" borderId="29" xfId="0" applyFont="1" applyBorder="1" applyProtection="1">
      <protection locked="0"/>
    </xf>
    <xf numFmtId="0" fontId="7" fillId="0" borderId="13" xfId="0" applyFont="1" applyBorder="1" applyAlignment="1" applyProtection="1">
      <alignment horizontal="right" wrapText="1"/>
      <protection locked="0"/>
    </xf>
    <xf numFmtId="0" fontId="7" fillId="0" borderId="30" xfId="0" applyFont="1" applyBorder="1" applyAlignment="1" applyProtection="1">
      <alignment horizontal="right" wrapText="1"/>
      <protection locked="0"/>
    </xf>
    <xf numFmtId="0" fontId="7" fillId="0" borderId="9" xfId="1" applyFont="1" applyBorder="1" applyAlignment="1" applyProtection="1">
      <alignment horizontal="right" wrapText="1"/>
      <protection locked="0"/>
    </xf>
    <xf numFmtId="0" fontId="7" fillId="0" borderId="0" xfId="0" applyFont="1" applyProtection="1">
      <protection locked="0"/>
    </xf>
    <xf numFmtId="49" fontId="9" fillId="0" borderId="0" xfId="0" applyNumberFormat="1" applyFont="1" applyProtection="1">
      <protection locked="0"/>
    </xf>
    <xf numFmtId="0" fontId="9" fillId="0" borderId="0" xfId="0" applyFont="1" applyAlignment="1" applyProtection="1">
      <alignment horizontal="right"/>
      <protection locked="0"/>
    </xf>
    <xf numFmtId="0" fontId="7" fillId="0" borderId="9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wrapText="1"/>
    </xf>
    <xf numFmtId="0" fontId="7" fillId="0" borderId="15" xfId="0" applyFont="1" applyBorder="1" applyAlignment="1">
      <alignment horizontal="left" wrapText="1"/>
    </xf>
    <xf numFmtId="0" fontId="7" fillId="0" borderId="0" xfId="1" applyFont="1" applyAlignment="1">
      <alignment horizontal="left" vertical="center" wrapText="1"/>
    </xf>
    <xf numFmtId="0" fontId="7" fillId="0" borderId="0" xfId="1" applyFont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/>
    </xf>
    <xf numFmtId="0" fontId="8" fillId="3" borderId="6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left" vertical="center" wrapText="1"/>
    </xf>
    <xf numFmtId="49" fontId="7" fillId="3" borderId="12" xfId="0" applyNumberFormat="1" applyFont="1" applyFill="1" applyBorder="1" applyAlignment="1">
      <alignment horizontal="center" vertical="center" wrapText="1"/>
    </xf>
    <xf numFmtId="0" fontId="7" fillId="0" borderId="13" xfId="0" applyFont="1" applyBorder="1"/>
    <xf numFmtId="0" fontId="9" fillId="0" borderId="13" xfId="0" applyFont="1" applyBorder="1" applyAlignment="1">
      <alignment horizontal="center"/>
    </xf>
    <xf numFmtId="0" fontId="9" fillId="0" borderId="13" xfId="0" applyFont="1" applyBorder="1"/>
    <xf numFmtId="0" fontId="7" fillId="0" borderId="13" xfId="0" applyFont="1" applyBorder="1" applyAlignment="1">
      <alignment horizontal="right"/>
    </xf>
    <xf numFmtId="49" fontId="7" fillId="3" borderId="8" xfId="0" applyNumberFormat="1" applyFont="1" applyFill="1" applyBorder="1" applyAlignment="1">
      <alignment horizontal="center" vertical="center" wrapText="1"/>
    </xf>
    <xf numFmtId="0" fontId="7" fillId="0" borderId="9" xfId="0" applyFont="1" applyBorder="1"/>
    <xf numFmtId="0" fontId="9" fillId="0" borderId="9" xfId="0" applyFont="1" applyBorder="1" applyAlignment="1">
      <alignment horizontal="center"/>
    </xf>
    <xf numFmtId="0" fontId="9" fillId="0" borderId="9" xfId="0" applyFont="1" applyBorder="1"/>
    <xf numFmtId="0" fontId="7" fillId="0" borderId="9" xfId="0" applyFont="1" applyBorder="1" applyAlignment="1">
      <alignment horizontal="right"/>
    </xf>
    <xf numFmtId="0" fontId="7" fillId="3" borderId="7" xfId="0" applyFont="1" applyFill="1" applyBorder="1" applyAlignment="1">
      <alignment horizontal="left" vertical="center" wrapText="1"/>
    </xf>
    <xf numFmtId="49" fontId="7" fillId="3" borderId="14" xfId="0" applyNumberFormat="1" applyFont="1" applyFill="1" applyBorder="1" applyAlignment="1">
      <alignment horizontal="center" vertical="center" wrapText="1"/>
    </xf>
    <xf numFmtId="0" fontId="7" fillId="0" borderId="15" xfId="0" applyFont="1" applyBorder="1"/>
    <xf numFmtId="0" fontId="9" fillId="0" borderId="15" xfId="0" applyFont="1" applyBorder="1" applyAlignment="1">
      <alignment horizontal="center"/>
    </xf>
    <xf numFmtId="0" fontId="9" fillId="0" borderId="15" xfId="0" applyFont="1" applyBorder="1"/>
    <xf numFmtId="0" fontId="7" fillId="0" borderId="15" xfId="0" applyFont="1" applyBorder="1" applyAlignment="1">
      <alignment horizontal="right"/>
    </xf>
    <xf numFmtId="49" fontId="7" fillId="3" borderId="4" xfId="0" applyNumberFormat="1" applyFont="1" applyFill="1" applyBorder="1" applyAlignment="1">
      <alignment horizontal="center" vertical="center" wrapText="1"/>
    </xf>
    <xf numFmtId="0" fontId="7" fillId="0" borderId="5" xfId="0" applyFont="1" applyBorder="1"/>
    <xf numFmtId="0" fontId="9" fillId="0" borderId="5" xfId="0" applyFont="1" applyBorder="1" applyAlignment="1">
      <alignment horizontal="center"/>
    </xf>
    <xf numFmtId="0" fontId="9" fillId="0" borderId="5" xfId="0" applyFont="1" applyBorder="1"/>
    <xf numFmtId="0" fontId="7" fillId="0" borderId="5" xfId="0" applyFont="1" applyBorder="1" applyAlignment="1">
      <alignment horizontal="right"/>
    </xf>
    <xf numFmtId="0" fontId="7" fillId="0" borderId="9" xfId="0" applyFont="1" applyBorder="1" applyAlignment="1">
      <alignment horizontal="right" wrapText="1"/>
    </xf>
    <xf numFmtId="49" fontId="7" fillId="3" borderId="10" xfId="0" applyNumberFormat="1" applyFont="1" applyFill="1" applyBorder="1" applyAlignment="1">
      <alignment horizontal="center" vertical="center" wrapText="1"/>
    </xf>
    <xf numFmtId="0" fontId="7" fillId="0" borderId="11" xfId="0" applyFont="1" applyBorder="1"/>
    <xf numFmtId="0" fontId="9" fillId="0" borderId="11" xfId="0" applyFont="1" applyBorder="1" applyAlignment="1">
      <alignment horizontal="center"/>
    </xf>
    <xf numFmtId="0" fontId="9" fillId="0" borderId="11" xfId="0" applyFont="1" applyBorder="1"/>
    <xf numFmtId="0" fontId="7" fillId="0" borderId="11" xfId="0" applyFont="1" applyBorder="1" applyAlignment="1">
      <alignment horizontal="right" wrapText="1"/>
    </xf>
    <xf numFmtId="0" fontId="7" fillId="0" borderId="15" xfId="0" applyFont="1" applyBorder="1" applyAlignment="1">
      <alignment horizontal="right" wrapText="1"/>
    </xf>
    <xf numFmtId="0" fontId="7" fillId="0" borderId="5" xfId="0" applyFont="1" applyBorder="1" applyAlignment="1">
      <alignment horizontal="right" wrapText="1"/>
    </xf>
    <xf numFmtId="0" fontId="7" fillId="3" borderId="6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right"/>
    </xf>
    <xf numFmtId="0" fontId="8" fillId="3" borderId="3" xfId="0" applyFont="1" applyFill="1" applyBorder="1" applyAlignment="1">
      <alignment horizontal="left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left" vertical="center" wrapText="1"/>
    </xf>
    <xf numFmtId="0" fontId="7" fillId="0" borderId="13" xfId="0" applyFont="1" applyBorder="1" applyAlignment="1">
      <alignment horizontal="right" wrapText="1"/>
    </xf>
    <xf numFmtId="49" fontId="7" fillId="0" borderId="8" xfId="0" quotePrefix="1" applyNumberFormat="1" applyFont="1" applyBorder="1" applyAlignment="1">
      <alignment horizontal="center" vertical="center" wrapText="1"/>
    </xf>
    <xf numFmtId="49" fontId="7" fillId="0" borderId="14" xfId="0" quotePrefix="1" applyNumberFormat="1" applyFont="1" applyBorder="1" applyAlignment="1">
      <alignment horizontal="center" vertical="center" wrapText="1"/>
    </xf>
    <xf numFmtId="0" fontId="8" fillId="3" borderId="16" xfId="1" applyFont="1" applyFill="1" applyBorder="1" applyAlignment="1">
      <alignment horizontal="center" vertical="center" wrapText="1"/>
    </xf>
    <xf numFmtId="49" fontId="7" fillId="3" borderId="12" xfId="1" applyNumberFormat="1" applyFont="1" applyFill="1" applyBorder="1" applyAlignment="1">
      <alignment horizontal="center" vertical="center" wrapText="1"/>
    </xf>
    <xf numFmtId="49" fontId="7" fillId="3" borderId="8" xfId="1" applyNumberFormat="1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left" vertical="center" wrapText="1"/>
    </xf>
    <xf numFmtId="0" fontId="8" fillId="3" borderId="7" xfId="1" applyFont="1" applyFill="1" applyBorder="1" applyAlignment="1">
      <alignment horizontal="left" vertical="center" wrapText="1"/>
    </xf>
    <xf numFmtId="0" fontId="7" fillId="3" borderId="16" xfId="1" applyFont="1" applyFill="1" applyBorder="1" applyAlignment="1">
      <alignment horizontal="center" vertical="center" wrapText="1"/>
    </xf>
    <xf numFmtId="0" fontId="7" fillId="3" borderId="7" xfId="1" applyFont="1" applyFill="1" applyBorder="1" applyAlignment="1">
      <alignment horizontal="left" vertical="center" wrapText="1"/>
    </xf>
    <xf numFmtId="49" fontId="7" fillId="3" borderId="10" xfId="1" applyNumberFormat="1" applyFont="1" applyFill="1" applyBorder="1" applyAlignment="1">
      <alignment horizontal="center" vertical="center" wrapText="1"/>
    </xf>
    <xf numFmtId="49" fontId="7" fillId="3" borderId="4" xfId="1" applyNumberFormat="1" applyFont="1" applyFill="1" applyBorder="1" applyAlignment="1">
      <alignment horizontal="center" vertical="center" wrapText="1"/>
    </xf>
    <xf numFmtId="0" fontId="8" fillId="3" borderId="17" xfId="1" applyFont="1" applyFill="1" applyBorder="1" applyAlignment="1">
      <alignment horizontal="left" vertical="center" wrapText="1"/>
    </xf>
    <xf numFmtId="0" fontId="8" fillId="3" borderId="3" xfId="1" applyFont="1" applyFill="1" applyBorder="1" applyAlignment="1">
      <alignment horizontal="left" vertical="center" wrapText="1"/>
    </xf>
    <xf numFmtId="0" fontId="8" fillId="3" borderId="6" xfId="1" applyFont="1" applyFill="1" applyBorder="1" applyAlignment="1">
      <alignment horizontal="center" vertical="center" wrapText="1"/>
    </xf>
    <xf numFmtId="0" fontId="7" fillId="3" borderId="6" xfId="1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49" fontId="7" fillId="3" borderId="14" xfId="1" applyNumberFormat="1" applyFont="1" applyFill="1" applyBorder="1" applyAlignment="1">
      <alignment horizontal="center" vertical="center" wrapText="1"/>
    </xf>
    <xf numFmtId="0" fontId="7" fillId="0" borderId="9" xfId="1" applyFont="1" applyBorder="1" applyAlignment="1">
      <alignment horizontal="right" wrapText="1"/>
    </xf>
    <xf numFmtId="0" fontId="8" fillId="3" borderId="18" xfId="0" applyFont="1" applyFill="1" applyBorder="1" applyAlignment="1">
      <alignment horizontal="left" vertical="center" wrapText="1"/>
    </xf>
    <xf numFmtId="49" fontId="7" fillId="3" borderId="19" xfId="0" applyNumberFormat="1" applyFont="1" applyFill="1" applyBorder="1" applyAlignment="1">
      <alignment horizontal="center" vertical="center" wrapText="1"/>
    </xf>
    <xf numFmtId="0" fontId="7" fillId="0" borderId="20" xfId="0" applyFont="1" applyBorder="1"/>
    <xf numFmtId="0" fontId="9" fillId="0" borderId="20" xfId="0" applyFont="1" applyBorder="1" applyAlignment="1">
      <alignment horizontal="center"/>
    </xf>
    <xf numFmtId="0" fontId="9" fillId="0" borderId="20" xfId="0" applyFont="1" applyBorder="1"/>
    <xf numFmtId="0" fontId="7" fillId="0" borderId="20" xfId="0" applyFont="1" applyBorder="1" applyAlignment="1">
      <alignment horizontal="right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49" fontId="7" fillId="0" borderId="0" xfId="0" applyNumberFormat="1" applyFont="1" applyAlignment="1">
      <alignment horizontal="center" vertical="center" wrapText="1"/>
    </xf>
    <xf numFmtId="0" fontId="7" fillId="0" borderId="0" xfId="0" applyFont="1"/>
    <xf numFmtId="3" fontId="7" fillId="0" borderId="0" xfId="0" applyNumberFormat="1" applyFont="1" applyAlignment="1">
      <alignment horizontal="right"/>
    </xf>
    <xf numFmtId="0" fontId="9" fillId="0" borderId="0" xfId="0" applyFont="1"/>
    <xf numFmtId="0" fontId="7" fillId="0" borderId="4" xfId="0" applyFont="1" applyBorder="1" applyAlignment="1">
      <alignment horizontal="left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1" xfId="1" applyFont="1" applyBorder="1" applyAlignment="1">
      <alignment horizontal="center" vertical="center" wrapText="1"/>
    </xf>
    <xf numFmtId="0" fontId="7" fillId="0" borderId="0" xfId="1" applyFont="1" applyAlignment="1">
      <alignment horizontal="right" vertical="center" wrapText="1"/>
    </xf>
    <xf numFmtId="0" fontId="7" fillId="0" borderId="15" xfId="1" applyFont="1" applyBorder="1" applyAlignment="1">
      <alignment horizontal="center" vertical="center" wrapText="1"/>
    </xf>
    <xf numFmtId="0" fontId="7" fillId="0" borderId="21" xfId="1" applyFont="1" applyBorder="1" applyAlignment="1">
      <alignment horizontal="left" vertical="center" wrapText="1"/>
    </xf>
    <xf numFmtId="0" fontId="9" fillId="0" borderId="25" xfId="0" applyFont="1" applyBorder="1" applyAlignment="1">
      <alignment horizontal="left" vertical="center" wrapText="1"/>
    </xf>
    <xf numFmtId="0" fontId="7" fillId="0" borderId="26" xfId="0" applyFont="1" applyBorder="1" applyAlignment="1">
      <alignment horizontal="left" vertical="center" wrapText="1"/>
    </xf>
    <xf numFmtId="0" fontId="9" fillId="0" borderId="27" xfId="0" applyFont="1" applyBorder="1"/>
    <xf numFmtId="49" fontId="7" fillId="0" borderId="4" xfId="0" quotePrefix="1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8" fillId="0" borderId="5" xfId="0" applyFont="1" applyBorder="1" applyAlignment="1">
      <alignment horizontal="left" wrapText="1"/>
    </xf>
    <xf numFmtId="0" fontId="8" fillId="0" borderId="15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wrapText="1"/>
    </xf>
    <xf numFmtId="0" fontId="8" fillId="0" borderId="11" xfId="0" applyFont="1" applyBorder="1" applyAlignment="1">
      <alignment horizontal="left" wrapText="1"/>
    </xf>
    <xf numFmtId="0" fontId="8" fillId="0" borderId="5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9" fillId="0" borderId="9" xfId="0" applyFont="1" applyBorder="1" applyAlignment="1">
      <alignment horizontal="left" wrapText="1"/>
    </xf>
    <xf numFmtId="0" fontId="8" fillId="0" borderId="11" xfId="0" applyFont="1" applyBorder="1" applyAlignment="1">
      <alignment horizontal="left"/>
    </xf>
    <xf numFmtId="49" fontId="7" fillId="3" borderId="32" xfId="0" applyNumberFormat="1" applyFont="1" applyFill="1" applyBorder="1" applyAlignment="1">
      <alignment horizontal="center" vertical="center" wrapText="1"/>
    </xf>
    <xf numFmtId="0" fontId="9" fillId="0" borderId="31" xfId="0" applyFont="1" applyBorder="1" applyAlignment="1">
      <alignment horizontal="center"/>
    </xf>
    <xf numFmtId="0" fontId="9" fillId="0" borderId="31" xfId="0" applyFont="1" applyBorder="1"/>
    <xf numFmtId="0" fontId="7" fillId="0" borderId="31" xfId="0" applyFont="1" applyBorder="1" applyAlignment="1">
      <alignment horizontal="right" wrapText="1"/>
    </xf>
    <xf numFmtId="0" fontId="7" fillId="0" borderId="31" xfId="0" applyFont="1" applyBorder="1" applyAlignment="1" applyProtection="1">
      <alignment horizontal="right" wrapText="1"/>
      <protection locked="0"/>
    </xf>
    <xf numFmtId="0" fontId="7" fillId="0" borderId="31" xfId="0" applyFont="1" applyBorder="1"/>
    <xf numFmtId="0" fontId="8" fillId="0" borderId="15" xfId="0" applyFont="1" applyBorder="1" applyAlignment="1">
      <alignment horizontal="left" wrapText="1"/>
    </xf>
    <xf numFmtId="0" fontId="8" fillId="3" borderId="33" xfId="0" applyFont="1" applyFill="1" applyBorder="1" applyAlignment="1">
      <alignment horizontal="center" vertical="center" wrapText="1"/>
    </xf>
    <xf numFmtId="0" fontId="8" fillId="3" borderId="34" xfId="0" applyFont="1" applyFill="1" applyBorder="1" applyAlignment="1">
      <alignment horizontal="left" vertical="center" wrapText="1"/>
    </xf>
    <xf numFmtId="49" fontId="7" fillId="3" borderId="35" xfId="0" applyNumberFormat="1" applyFont="1" applyFill="1" applyBorder="1" applyAlignment="1">
      <alignment horizontal="center" vertical="center" wrapText="1"/>
    </xf>
    <xf numFmtId="0" fontId="7" fillId="0" borderId="36" xfId="0" applyFont="1" applyBorder="1"/>
    <xf numFmtId="0" fontId="9" fillId="0" borderId="36" xfId="0" applyFont="1" applyBorder="1" applyAlignment="1">
      <alignment horizontal="center"/>
    </xf>
    <xf numFmtId="0" fontId="9" fillId="0" borderId="36" xfId="0" applyFont="1" applyBorder="1"/>
    <xf numFmtId="0" fontId="7" fillId="0" borderId="36" xfId="0" applyFont="1" applyBorder="1" applyAlignment="1">
      <alignment horizontal="right" wrapText="1"/>
    </xf>
    <xf numFmtId="0" fontId="7" fillId="0" borderId="36" xfId="0" applyFont="1" applyBorder="1" applyAlignment="1" applyProtection="1">
      <alignment horizontal="right" wrapText="1"/>
      <protection locked="0"/>
    </xf>
    <xf numFmtId="0" fontId="8" fillId="0" borderId="36" xfId="0" applyFont="1" applyBorder="1" applyAlignment="1">
      <alignment horizontal="left" wrapText="1"/>
    </xf>
    <xf numFmtId="0" fontId="8" fillId="0" borderId="13" xfId="0" applyFont="1" applyBorder="1" applyAlignment="1">
      <alignment horizontal="left" wrapText="1"/>
    </xf>
    <xf numFmtId="0" fontId="8" fillId="3" borderId="37" xfId="1" applyFont="1" applyFill="1" applyBorder="1" applyAlignment="1">
      <alignment horizontal="center" vertical="center" wrapText="1"/>
    </xf>
    <xf numFmtId="49" fontId="7" fillId="3" borderId="35" xfId="1" applyNumberFormat="1" applyFont="1" applyFill="1" applyBorder="1" applyAlignment="1">
      <alignment horizontal="center" vertical="center" wrapText="1"/>
    </xf>
    <xf numFmtId="0" fontId="8" fillId="3" borderId="38" xfId="1" applyFont="1" applyFill="1" applyBorder="1" applyAlignment="1">
      <alignment horizontal="left" vertical="center" wrapText="1"/>
    </xf>
    <xf numFmtId="49" fontId="7" fillId="3" borderId="39" xfId="1" applyNumberFormat="1" applyFont="1" applyFill="1" applyBorder="1" applyAlignment="1">
      <alignment horizontal="center" vertical="center" wrapText="1"/>
    </xf>
    <xf numFmtId="0" fontId="7" fillId="0" borderId="40" xfId="0" applyFont="1" applyBorder="1"/>
    <xf numFmtId="0" fontId="9" fillId="0" borderId="40" xfId="0" applyFont="1" applyBorder="1" applyAlignment="1">
      <alignment horizontal="center"/>
    </xf>
    <xf numFmtId="0" fontId="9" fillId="0" borderId="40" xfId="0" applyFont="1" applyBorder="1"/>
    <xf numFmtId="0" fontId="7" fillId="0" borderId="40" xfId="0" applyFont="1" applyBorder="1" applyAlignment="1">
      <alignment horizontal="right" wrapText="1"/>
    </xf>
    <xf numFmtId="0" fontId="8" fillId="3" borderId="5" xfId="0" applyFont="1" applyFill="1" applyBorder="1" applyAlignment="1">
      <alignment horizontal="left" vertical="center" wrapText="1"/>
    </xf>
    <xf numFmtId="0" fontId="8" fillId="3" borderId="9" xfId="0" applyFont="1" applyFill="1" applyBorder="1" applyAlignment="1">
      <alignment horizontal="lef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8" fillId="3" borderId="37" xfId="0" applyFont="1" applyFill="1" applyBorder="1" applyAlignment="1">
      <alignment horizontal="center" vertical="center" wrapText="1"/>
    </xf>
    <xf numFmtId="0" fontId="8" fillId="3" borderId="42" xfId="0" applyFont="1" applyFill="1" applyBorder="1" applyAlignment="1">
      <alignment horizontal="center" vertical="center" wrapText="1"/>
    </xf>
    <xf numFmtId="0" fontId="8" fillId="3" borderId="38" xfId="0" applyFont="1" applyFill="1" applyBorder="1" applyAlignment="1">
      <alignment horizontal="left" vertical="center" wrapText="1"/>
    </xf>
    <xf numFmtId="49" fontId="7" fillId="3" borderId="39" xfId="0" applyNumberFormat="1" applyFont="1" applyFill="1" applyBorder="1" applyAlignment="1">
      <alignment horizontal="center" vertical="center" wrapText="1"/>
    </xf>
    <xf numFmtId="0" fontId="8" fillId="0" borderId="40" xfId="0" applyFont="1" applyBorder="1" applyAlignment="1">
      <alignment horizontal="left" wrapText="1"/>
    </xf>
    <xf numFmtId="0" fontId="7" fillId="0" borderId="9" xfId="0" applyFont="1" applyBorder="1" applyAlignment="1">
      <alignment horizontal="left" vertical="center"/>
    </xf>
    <xf numFmtId="0" fontId="7" fillId="0" borderId="5" xfId="1" applyFont="1" applyBorder="1" applyAlignment="1">
      <alignment horizontal="right" wrapText="1"/>
    </xf>
    <xf numFmtId="0" fontId="7" fillId="0" borderId="5" xfId="1" applyFont="1" applyBorder="1" applyAlignment="1" applyProtection="1">
      <alignment horizontal="right" wrapText="1"/>
      <protection locked="0"/>
    </xf>
    <xf numFmtId="0" fontId="8" fillId="0" borderId="5" xfId="1" applyFont="1" applyBorder="1" applyAlignment="1">
      <alignment horizontal="left" wrapText="1"/>
    </xf>
    <xf numFmtId="0" fontId="8" fillId="0" borderId="9" xfId="1" applyFont="1" applyBorder="1" applyAlignment="1">
      <alignment horizontal="left" wrapText="1"/>
    </xf>
    <xf numFmtId="0" fontId="7" fillId="0" borderId="9" xfId="1" applyFont="1" applyBorder="1" applyAlignment="1">
      <alignment horizontal="left" wrapText="1"/>
    </xf>
    <xf numFmtId="0" fontId="8" fillId="3" borderId="33" xfId="1" applyFont="1" applyFill="1" applyBorder="1" applyAlignment="1">
      <alignment horizontal="center" vertical="center" wrapText="1"/>
    </xf>
    <xf numFmtId="0" fontId="8" fillId="3" borderId="34" xfId="1" applyFont="1" applyFill="1" applyBorder="1" applyAlignment="1">
      <alignment horizontal="left" vertical="center" wrapText="1"/>
    </xf>
    <xf numFmtId="0" fontId="8" fillId="3" borderId="42" xfId="1" applyFont="1" applyFill="1" applyBorder="1" applyAlignment="1">
      <alignment horizontal="center" vertical="center" wrapText="1"/>
    </xf>
    <xf numFmtId="0" fontId="8" fillId="3" borderId="41" xfId="0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left" vertical="center" wrapText="1"/>
    </xf>
    <xf numFmtId="0" fontId="8" fillId="0" borderId="20" xfId="0" applyFont="1" applyBorder="1" applyAlignment="1">
      <alignment horizontal="left" vertical="center" wrapText="1"/>
    </xf>
    <xf numFmtId="0" fontId="9" fillId="0" borderId="43" xfId="0" applyFont="1" applyBorder="1" applyProtection="1">
      <protection locked="0"/>
    </xf>
    <xf numFmtId="0" fontId="9" fillId="0" borderId="44" xfId="0" applyFont="1" applyBorder="1" applyProtection="1">
      <protection locked="0"/>
    </xf>
    <xf numFmtId="0" fontId="7" fillId="0" borderId="45" xfId="0" applyFont="1" applyBorder="1" applyProtection="1">
      <protection locked="0"/>
    </xf>
    <xf numFmtId="0" fontId="8" fillId="0" borderId="13" xfId="0" applyFont="1" applyBorder="1" applyAlignment="1">
      <alignment horizontal="left" vertical="center" wrapText="1"/>
    </xf>
    <xf numFmtId="0" fontId="8" fillId="0" borderId="36" xfId="0" applyFont="1" applyBorder="1" applyAlignment="1">
      <alignment horizontal="left" vertical="center" wrapText="1"/>
    </xf>
    <xf numFmtId="0" fontId="7" fillId="0" borderId="40" xfId="1" applyFont="1" applyBorder="1" applyAlignment="1">
      <alignment horizontal="right" wrapText="1"/>
    </xf>
    <xf numFmtId="0" fontId="8" fillId="0" borderId="40" xfId="1" applyFont="1" applyBorder="1" applyAlignment="1">
      <alignment horizontal="left" wrapText="1"/>
    </xf>
    <xf numFmtId="0" fontId="8" fillId="0" borderId="36" xfId="0" applyFont="1" applyBorder="1" applyAlignment="1">
      <alignment horizontal="left" vertical="center"/>
    </xf>
    <xf numFmtId="0" fontId="9" fillId="0" borderId="46" xfId="0" applyFont="1" applyBorder="1" applyProtection="1">
      <protection locked="0"/>
    </xf>
    <xf numFmtId="0" fontId="7" fillId="0" borderId="47" xfId="0" applyFont="1" applyBorder="1" applyProtection="1">
      <protection locked="0"/>
    </xf>
    <xf numFmtId="0" fontId="9" fillId="0" borderId="48" xfId="0" applyFont="1" applyBorder="1" applyProtection="1">
      <protection locked="0"/>
    </xf>
    <xf numFmtId="0" fontId="7" fillId="0" borderId="49" xfId="0" applyFont="1" applyBorder="1" applyProtection="1">
      <protection locked="0"/>
    </xf>
    <xf numFmtId="0" fontId="9" fillId="0" borderId="50" xfId="0" applyFont="1" applyBorder="1" applyProtection="1">
      <protection locked="0"/>
    </xf>
    <xf numFmtId="0" fontId="7" fillId="0" borderId="51" xfId="0" applyFont="1" applyBorder="1" applyProtection="1">
      <protection locked="0"/>
    </xf>
    <xf numFmtId="0" fontId="9" fillId="0" borderId="52" xfId="0" applyFont="1" applyBorder="1" applyProtection="1">
      <protection locked="0"/>
    </xf>
    <xf numFmtId="0" fontId="7" fillId="0" borderId="53" xfId="0" applyFont="1" applyBorder="1" applyProtection="1">
      <protection locked="0"/>
    </xf>
    <xf numFmtId="0" fontId="9" fillId="0" borderId="54" xfId="0" applyFont="1" applyBorder="1" applyProtection="1">
      <protection locked="0"/>
    </xf>
    <xf numFmtId="0" fontId="7" fillId="0" borderId="55" xfId="0" applyFont="1" applyBorder="1" applyProtection="1">
      <protection locked="0"/>
    </xf>
    <xf numFmtId="0" fontId="9" fillId="0" borderId="56" xfId="0" applyFont="1" applyBorder="1" applyProtection="1">
      <protection locked="0"/>
    </xf>
    <xf numFmtId="0" fontId="7" fillId="0" borderId="57" xfId="0" applyFont="1" applyBorder="1" applyProtection="1">
      <protection locked="0"/>
    </xf>
    <xf numFmtId="0" fontId="7" fillId="0" borderId="24" xfId="0" applyFont="1" applyBorder="1" applyAlignment="1">
      <alignment horizontal="right" wrapText="1"/>
    </xf>
    <xf numFmtId="3" fontId="7" fillId="0" borderId="0" xfId="1" applyNumberFormat="1" applyFont="1" applyAlignment="1">
      <alignment horizontal="right" vertical="center" wrapText="1"/>
    </xf>
    <xf numFmtId="0" fontId="6" fillId="4" borderId="2" xfId="0" applyFont="1" applyFill="1" applyBorder="1" applyAlignment="1">
      <alignment horizontal="center" vertical="center" wrapText="1"/>
    </xf>
    <xf numFmtId="49" fontId="6" fillId="4" borderId="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7" fillId="0" borderId="13" xfId="0" applyFont="1" applyBorder="1" applyAlignment="1" applyProtection="1">
      <alignment horizontal="right"/>
      <protection locked="0"/>
    </xf>
    <xf numFmtId="0" fontId="7" fillId="0" borderId="9" xfId="0" applyFont="1" applyBorder="1" applyAlignment="1" applyProtection="1">
      <alignment horizontal="right"/>
      <protection locked="0"/>
    </xf>
    <xf numFmtId="0" fontId="7" fillId="0" borderId="15" xfId="0" applyFont="1" applyBorder="1" applyAlignment="1" applyProtection="1">
      <alignment horizontal="right"/>
      <protection locked="0"/>
    </xf>
    <xf numFmtId="0" fontId="7" fillId="0" borderId="5" xfId="0" applyFont="1" applyBorder="1" applyAlignment="1" applyProtection="1">
      <alignment horizontal="right"/>
      <protection locked="0"/>
    </xf>
    <xf numFmtId="3" fontId="7" fillId="0" borderId="0" xfId="0" applyNumberFormat="1" applyFont="1" applyAlignment="1" applyProtection="1">
      <alignment horizontal="right"/>
      <protection locked="0"/>
    </xf>
    <xf numFmtId="0" fontId="7" fillId="0" borderId="22" xfId="1" applyFont="1" applyBorder="1" applyAlignment="1" applyProtection="1">
      <alignment horizontal="right" vertical="center" wrapText="1"/>
      <protection locked="0"/>
    </xf>
    <xf numFmtId="0" fontId="7" fillId="0" borderId="23" xfId="1" applyFont="1" applyBorder="1" applyAlignment="1" applyProtection="1">
      <alignment horizontal="right" vertical="center" wrapText="1"/>
      <protection locked="0"/>
    </xf>
    <xf numFmtId="0" fontId="7" fillId="0" borderId="0" xfId="1" applyFont="1" applyAlignment="1" applyProtection="1">
      <alignment horizontal="right" vertical="center" wrapText="1"/>
      <protection locked="0"/>
    </xf>
    <xf numFmtId="3" fontId="7" fillId="0" borderId="22" xfId="1" applyNumberFormat="1" applyFont="1" applyBorder="1" applyAlignment="1" applyProtection="1">
      <alignment horizontal="right" vertical="center" wrapText="1"/>
      <protection locked="0"/>
    </xf>
    <xf numFmtId="3" fontId="7" fillId="0" borderId="23" xfId="1" applyNumberFormat="1" applyFont="1" applyBorder="1" applyAlignment="1" applyProtection="1">
      <alignment horizontal="right" vertical="center" wrapText="1"/>
      <protection locked="0"/>
    </xf>
    <xf numFmtId="0" fontId="9" fillId="0" borderId="9" xfId="0" applyFont="1" applyBorder="1" applyAlignment="1">
      <alignment horizontal="right" wrapText="1"/>
    </xf>
    <xf numFmtId="0" fontId="9" fillId="0" borderId="11" xfId="0" applyFont="1" applyBorder="1" applyAlignment="1">
      <alignment horizontal="right"/>
    </xf>
    <xf numFmtId="0" fontId="9" fillId="0" borderId="15" xfId="0" applyFont="1" applyBorder="1" applyAlignment="1">
      <alignment horizontal="right" wrapText="1"/>
    </xf>
    <xf numFmtId="0" fontId="9" fillId="0" borderId="9" xfId="0" applyFont="1" applyBorder="1" applyAlignment="1">
      <alignment horizontal="right"/>
    </xf>
    <xf numFmtId="0" fontId="8" fillId="0" borderId="15" xfId="0" applyFont="1" applyBorder="1" applyAlignment="1">
      <alignment horizontal="left" vertical="center"/>
    </xf>
    <xf numFmtId="0" fontId="9" fillId="0" borderId="13" xfId="0" applyFont="1" applyBorder="1" applyAlignment="1">
      <alignment horizontal="right" wrapText="1"/>
    </xf>
    <xf numFmtId="0" fontId="9" fillId="0" borderId="13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49" fontId="7" fillId="0" borderId="58" xfId="0" quotePrefix="1" applyNumberFormat="1" applyFont="1" applyBorder="1" applyAlignment="1">
      <alignment horizontal="center" vertical="center" wrapText="1"/>
    </xf>
    <xf numFmtId="0" fontId="7" fillId="0" borderId="59" xfId="0" applyFont="1" applyBorder="1"/>
    <xf numFmtId="0" fontId="9" fillId="0" borderId="59" xfId="0" applyFont="1" applyBorder="1"/>
    <xf numFmtId="0" fontId="9" fillId="0" borderId="59" xfId="0" applyFont="1" applyBorder="1" applyAlignment="1">
      <alignment horizontal="center"/>
    </xf>
    <xf numFmtId="0" fontId="7" fillId="0" borderId="59" xfId="0" applyFont="1" applyBorder="1" applyAlignment="1" applyProtection="1">
      <alignment horizontal="right" wrapText="1"/>
      <protection locked="0"/>
    </xf>
    <xf numFmtId="0" fontId="7" fillId="0" borderId="59" xfId="0" applyFont="1" applyBorder="1" applyAlignment="1">
      <alignment horizontal="right" wrapText="1"/>
    </xf>
    <xf numFmtId="0" fontId="8" fillId="0" borderId="59" xfId="0" applyFont="1" applyBorder="1" applyAlignment="1">
      <alignment horizontal="left" wrapText="1"/>
    </xf>
    <xf numFmtId="49" fontId="7" fillId="3" borderId="60" xfId="0" applyNumberFormat="1" applyFont="1" applyFill="1" applyBorder="1" applyAlignment="1">
      <alignment horizontal="center" vertical="center" wrapText="1"/>
    </xf>
    <xf numFmtId="0" fontId="7" fillId="0" borderId="61" xfId="0" applyFont="1" applyBorder="1"/>
    <xf numFmtId="0" fontId="9" fillId="0" borderId="61" xfId="0" applyFont="1" applyBorder="1" applyAlignment="1">
      <alignment horizontal="center"/>
    </xf>
    <xf numFmtId="0" fontId="9" fillId="0" borderId="61" xfId="0" applyFont="1" applyBorder="1"/>
    <xf numFmtId="0" fontId="7" fillId="0" borderId="61" xfId="0" applyFont="1" applyBorder="1" applyAlignment="1" applyProtection="1">
      <alignment horizontal="right" wrapText="1"/>
      <protection locked="0"/>
    </xf>
    <xf numFmtId="0" fontId="7" fillId="0" borderId="61" xfId="0" applyFont="1" applyBorder="1" applyAlignment="1">
      <alignment horizontal="right" wrapText="1"/>
    </xf>
    <xf numFmtId="0" fontId="8" fillId="0" borderId="0" xfId="0" applyFont="1" applyAlignment="1">
      <alignment horizontal="left"/>
    </xf>
    <xf numFmtId="0" fontId="11" fillId="0" borderId="30" xfId="0" applyFont="1" applyBorder="1" applyAlignment="1" applyProtection="1">
      <alignment horizontal="left" wrapText="1"/>
      <protection locked="0"/>
    </xf>
    <xf numFmtId="0" fontId="7" fillId="0" borderId="9" xfId="0" applyFont="1" applyBorder="1" applyAlignment="1">
      <alignment horizontal="left"/>
    </xf>
    <xf numFmtId="0" fontId="7" fillId="5" borderId="9" xfId="0" applyFont="1" applyFill="1" applyBorder="1" applyAlignment="1" applyProtection="1">
      <alignment horizontal="right" wrapText="1"/>
      <protection locked="0"/>
    </xf>
    <xf numFmtId="0" fontId="7" fillId="5" borderId="9" xfId="0" applyFont="1" applyFill="1" applyBorder="1" applyAlignment="1">
      <alignment horizontal="right" wrapText="1"/>
    </xf>
    <xf numFmtId="0" fontId="7" fillId="6" borderId="9" xfId="0" applyFont="1" applyFill="1" applyBorder="1" applyAlignment="1" applyProtection="1">
      <alignment horizontal="right" wrapText="1"/>
      <protection locked="0"/>
    </xf>
    <xf numFmtId="0" fontId="6" fillId="4" borderId="62" xfId="1" applyFont="1" applyFill="1" applyBorder="1" applyAlignment="1" applyProtection="1">
      <alignment horizontal="center" vertical="center" wrapText="1"/>
    </xf>
    <xf numFmtId="0" fontId="6" fillId="4" borderId="28" xfId="1" applyFont="1" applyFill="1" applyBorder="1" applyAlignment="1" applyProtection="1">
      <alignment horizontal="center" vertical="center" wrapText="1"/>
    </xf>
    <xf numFmtId="49" fontId="6" fillId="4" borderId="28" xfId="1" applyNumberFormat="1" applyFont="1" applyFill="1" applyBorder="1" applyAlignment="1" applyProtection="1">
      <alignment horizontal="center" vertical="center" textRotation="90" wrapText="1"/>
    </xf>
    <xf numFmtId="0" fontId="6" fillId="4" borderId="28" xfId="0" applyFont="1" applyFill="1" applyBorder="1" applyAlignment="1" applyProtection="1">
      <alignment horizontal="center" vertical="center" wrapText="1"/>
    </xf>
    <xf numFmtId="0" fontId="6" fillId="4" borderId="28" xfId="0" applyFont="1" applyFill="1" applyBorder="1" applyAlignment="1" applyProtection="1">
      <alignment horizontal="center" vertical="center" textRotation="90" wrapText="1"/>
    </xf>
    <xf numFmtId="0" fontId="6" fillId="5" borderId="28" xfId="1" applyFont="1" applyFill="1" applyBorder="1" applyAlignment="1" applyProtection="1">
      <alignment horizontal="center" vertical="center" textRotation="90" wrapText="1"/>
      <protection locked="0"/>
    </xf>
    <xf numFmtId="0" fontId="6" fillId="5" borderId="28" xfId="1" applyFont="1" applyFill="1" applyBorder="1" applyAlignment="1" applyProtection="1">
      <alignment horizontal="center" vertical="center" wrapText="1"/>
    </xf>
    <xf numFmtId="0" fontId="6" fillId="5" borderId="28" xfId="1" applyFont="1" applyFill="1" applyBorder="1" applyAlignment="1" applyProtection="1">
      <alignment horizontal="center" vertical="center" textRotation="90" wrapText="1"/>
    </xf>
    <xf numFmtId="0" fontId="7" fillId="7" borderId="9" xfId="0" applyFont="1" applyFill="1" applyBorder="1" applyAlignment="1" applyProtection="1">
      <alignment horizontal="right" wrapText="1"/>
      <protection locked="0"/>
    </xf>
    <xf numFmtId="0" fontId="7" fillId="7" borderId="40" xfId="0" applyFont="1" applyFill="1" applyBorder="1" applyAlignment="1">
      <alignment horizontal="right" wrapText="1"/>
    </xf>
    <xf numFmtId="0" fontId="7" fillId="5" borderId="40" xfId="0" applyFont="1" applyFill="1" applyBorder="1" applyAlignment="1">
      <alignment horizontal="right" wrapText="1"/>
    </xf>
    <xf numFmtId="0" fontId="7" fillId="5" borderId="15" xfId="0" applyFont="1" applyFill="1" applyBorder="1" applyAlignment="1">
      <alignment horizontal="right" wrapText="1"/>
    </xf>
    <xf numFmtId="0" fontId="7" fillId="5" borderId="11" xfId="0" applyFont="1" applyFill="1" applyBorder="1" applyAlignment="1">
      <alignment horizontal="right" wrapText="1"/>
    </xf>
    <xf numFmtId="0" fontId="7" fillId="5" borderId="11" xfId="0" applyFont="1" applyFill="1" applyBorder="1" applyAlignment="1" applyProtection="1">
      <alignment horizontal="right" wrapText="1"/>
      <protection locked="0"/>
    </xf>
    <xf numFmtId="0" fontId="7" fillId="5" borderId="15" xfId="0" applyFont="1" applyFill="1" applyBorder="1" applyAlignment="1" applyProtection="1">
      <alignment horizontal="right" wrapText="1"/>
      <protection locked="0"/>
    </xf>
    <xf numFmtId="0" fontId="7" fillId="0" borderId="15" xfId="0" applyFont="1" applyFill="1" applyBorder="1" applyAlignment="1" applyProtection="1">
      <alignment horizontal="right" wrapText="1"/>
      <protection locked="0"/>
    </xf>
    <xf numFmtId="0" fontId="7" fillId="5" borderId="13" xfId="0" applyFont="1" applyFill="1" applyBorder="1" applyAlignment="1">
      <alignment horizontal="right" wrapText="1"/>
    </xf>
    <xf numFmtId="0" fontId="7" fillId="0" borderId="11" xfId="0" applyFont="1" applyFill="1" applyBorder="1" applyAlignment="1" applyProtection="1">
      <alignment horizontal="right" wrapText="1"/>
      <protection locked="0"/>
    </xf>
    <xf numFmtId="0" fontId="7" fillId="0" borderId="9" xfId="0" applyFont="1" applyFill="1" applyBorder="1" applyAlignment="1" applyProtection="1">
      <alignment horizontal="right" wrapText="1"/>
      <protection locked="0"/>
    </xf>
  </cellXfs>
  <cellStyles count="8">
    <cellStyle name="Excel Built-in Normal" xfId="2"/>
    <cellStyle name="Βασικό_Φύλλο1" xfId="3"/>
    <cellStyle name="Κανονικό" xfId="0" builtinId="0"/>
    <cellStyle name="Κανονικό 2" xfId="1"/>
    <cellStyle name="Κανονικό 3" xfId="4"/>
    <cellStyle name="Κανονικό 3 2" xfId="5"/>
    <cellStyle name="Υπερ-σύνδεση 2" xfId="7"/>
    <cellStyle name="Υπερ-σύνδεση 3" xfId="6"/>
  </cellStyles>
  <dxfs count="0"/>
  <tableStyles count="0" defaultTableStyle="TableStyleMedium2" defaultPivotStyle="PivotStyleLight16"/>
  <colors>
    <mruColors>
      <color rgb="FFFF99FF"/>
      <color rgb="FFFF3399"/>
      <color rgb="FF0000FF"/>
      <color rgb="FF00FF99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5;.&#916;%20&#936;&#951;&#966;&#953;&#945;&#954;&#974;&#957;%20&#931;&#965;&#963;&#964;&#951;&#956;&#940;&#964;&#969;&#957;/&#916;&#957;&#963;&#951;%20&#917;&#958;&#949;&#964;&#940;&#963;&#949;&#969;&#957;%20&#954;.%20&#928;&#953;&#963;&#964;&#959;&#960;&#959;&#953;&#942;&#963;&#949;&#969;&#957;/&#932;&#956;&#942;&#956;&#945;%20&#915;-%20&#922;.%20&#928;.%20&#915;/pen-paper%20&#922;&#928;&#915;/&#917;&#926;&#917;&#932;&#913;&#931;&#917;&#921;&#931;/2024/&#925;&#927;&#917;&#924;&#914;&#929;&#921;&#927;&#931;%202024/&#917;&#926;&#917;&#932;&#913;&#931;&#932;&#921;&#922;&#913;%20&#922;&#917;&#925;&#932;&#929;&#913;/&#928;&#921;&#925;&#913;&#922;&#917;&#931;/&#928;&#917;&#921;&#929;&#913;&#921;&#91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ΕΞΕΤΑΣΤΙΚΑ ΚΕΝΤΡΑ 2024Β"/>
      <sheetName val="DataSheet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430"/>
  <sheetViews>
    <sheetView tabSelected="1" topLeftCell="C1" zoomScaleNormal="100" workbookViewId="0">
      <pane ySplit="1" topLeftCell="A2" activePane="bottomLeft" state="frozen"/>
      <selection pane="bottomLeft" activeCell="O16" sqref="O16"/>
    </sheetView>
  </sheetViews>
  <sheetFormatPr defaultColWidth="9.140625" defaultRowHeight="12" x14ac:dyDescent="0.2"/>
  <cols>
    <col min="1" max="1" width="33.28515625" style="4" hidden="1" customWidth="1"/>
    <col min="2" max="2" width="9" style="20" hidden="1" customWidth="1"/>
    <col min="3" max="3" width="22.5703125" style="26" customWidth="1"/>
    <col min="4" max="4" width="18.85546875" style="25" customWidth="1"/>
    <col min="5" max="5" width="5" style="26" customWidth="1"/>
    <col min="6" max="6" width="28.5703125" style="97" customWidth="1"/>
    <col min="7" max="7" width="6.28515625" style="30" customWidth="1"/>
    <col min="8" max="8" width="9.140625" style="97" customWidth="1"/>
    <col min="9" max="9" width="2.85546875" style="30" customWidth="1"/>
    <col min="10" max="10" width="5.140625" style="19" customWidth="1"/>
    <col min="11" max="11" width="10" style="95" customWidth="1"/>
    <col min="12" max="12" width="6.85546875" style="4" customWidth="1"/>
    <col min="13" max="13" width="7.28515625" style="4" customWidth="1"/>
    <col min="14" max="14" width="32.85546875" style="27" customWidth="1"/>
    <col min="15" max="16384" width="9.140625" style="4"/>
  </cols>
  <sheetData>
    <row r="1" spans="1:14" s="194" customFormat="1" ht="72.75" customHeight="1" thickTop="1" thickBot="1" x14ac:dyDescent="0.3">
      <c r="A1" s="192" t="s">
        <v>47</v>
      </c>
      <c r="B1" s="193" t="s">
        <v>41</v>
      </c>
      <c r="C1" s="232" t="s">
        <v>263</v>
      </c>
      <c r="D1" s="233" t="s">
        <v>90</v>
      </c>
      <c r="E1" s="234" t="s">
        <v>91</v>
      </c>
      <c r="F1" s="235" t="s">
        <v>264</v>
      </c>
      <c r="G1" s="236" t="s">
        <v>265</v>
      </c>
      <c r="H1" s="235" t="s">
        <v>266</v>
      </c>
      <c r="I1" s="236" t="s">
        <v>267</v>
      </c>
      <c r="J1" s="237" t="s">
        <v>175</v>
      </c>
      <c r="K1" s="238" t="s">
        <v>181</v>
      </c>
      <c r="L1" s="239" t="s">
        <v>178</v>
      </c>
      <c r="M1" s="239" t="s">
        <v>179</v>
      </c>
      <c r="N1" s="235" t="s">
        <v>268</v>
      </c>
    </row>
    <row r="2" spans="1:14" ht="12" customHeight="1" thickTop="1" x14ac:dyDescent="0.2">
      <c r="A2" s="170" t="s">
        <v>89</v>
      </c>
      <c r="B2" s="15" t="str">
        <f t="shared" ref="B2:B65" si="0">LEFT(A2,3)</f>
        <v>001</v>
      </c>
      <c r="C2" s="31" t="s">
        <v>96</v>
      </c>
      <c r="D2" s="32" t="s">
        <v>92</v>
      </c>
      <c r="E2" s="33" t="s">
        <v>93</v>
      </c>
      <c r="F2" s="34" t="str">
        <f t="shared" ref="F2:F27" si="1">RIGHT(A2,LEN(A2)-5)</f>
        <v>ΕΙΔΙΚΟ ΕΞΕΤΑΣΤΙΚΟ ΚΕΝΤΡΟ ΑΘΗΝΑΣ</v>
      </c>
      <c r="G2" s="35" t="s">
        <v>49</v>
      </c>
      <c r="H2" s="36" t="s">
        <v>3</v>
      </c>
      <c r="I2" s="35" t="s">
        <v>9</v>
      </c>
      <c r="J2" s="195">
        <v>5</v>
      </c>
      <c r="K2" s="37"/>
      <c r="L2" s="3">
        <v>1</v>
      </c>
      <c r="M2" s="3"/>
      <c r="N2" s="112" t="s">
        <v>229</v>
      </c>
    </row>
    <row r="3" spans="1:14" ht="12" customHeight="1" x14ac:dyDescent="0.2">
      <c r="A3" s="170" t="s">
        <v>89</v>
      </c>
      <c r="B3" s="15" t="str">
        <f t="shared" si="0"/>
        <v>001</v>
      </c>
      <c r="C3" s="31" t="s">
        <v>96</v>
      </c>
      <c r="D3" s="32" t="s">
        <v>92</v>
      </c>
      <c r="E3" s="38" t="s">
        <v>93</v>
      </c>
      <c r="F3" s="39" t="str">
        <f t="shared" si="1"/>
        <v>ΕΙΔΙΚΟ ΕΞΕΤΑΣΤΙΚΟ ΚΕΝΤΡΟ ΑΘΗΝΑΣ</v>
      </c>
      <c r="G3" s="40" t="s">
        <v>49</v>
      </c>
      <c r="H3" s="41" t="s">
        <v>3</v>
      </c>
      <c r="I3" s="40" t="s">
        <v>10</v>
      </c>
      <c r="J3" s="196">
        <v>0</v>
      </c>
      <c r="K3" s="42"/>
      <c r="L3" s="5"/>
      <c r="M3" s="5">
        <v>0</v>
      </c>
      <c r="N3" s="109" t="s">
        <v>229</v>
      </c>
    </row>
    <row r="4" spans="1:14" ht="12" customHeight="1" x14ac:dyDescent="0.2">
      <c r="A4" s="170" t="s">
        <v>89</v>
      </c>
      <c r="B4" s="15" t="str">
        <f t="shared" si="0"/>
        <v>001</v>
      </c>
      <c r="C4" s="31" t="s">
        <v>96</v>
      </c>
      <c r="D4" s="32" t="s">
        <v>92</v>
      </c>
      <c r="E4" s="38" t="s">
        <v>93</v>
      </c>
      <c r="F4" s="39" t="str">
        <f t="shared" si="1"/>
        <v>ΕΙΔΙΚΟ ΕΞΕΤΑΣΤΙΚΟ ΚΕΝΤΡΟ ΑΘΗΝΑΣ</v>
      </c>
      <c r="G4" s="40" t="s">
        <v>49</v>
      </c>
      <c r="H4" s="41" t="s">
        <v>4</v>
      </c>
      <c r="I4" s="40" t="s">
        <v>9</v>
      </c>
      <c r="J4" s="196">
        <v>10</v>
      </c>
      <c r="K4" s="42"/>
      <c r="L4" s="5">
        <v>1</v>
      </c>
      <c r="M4" s="5"/>
      <c r="N4" s="109" t="s">
        <v>229</v>
      </c>
    </row>
    <row r="5" spans="1:14" ht="12" customHeight="1" x14ac:dyDescent="0.2">
      <c r="A5" s="170" t="s">
        <v>89</v>
      </c>
      <c r="B5" s="15" t="str">
        <f t="shared" si="0"/>
        <v>001</v>
      </c>
      <c r="C5" s="31" t="s">
        <v>96</v>
      </c>
      <c r="D5" s="32" t="s">
        <v>92</v>
      </c>
      <c r="E5" s="38" t="s">
        <v>93</v>
      </c>
      <c r="F5" s="39" t="str">
        <f t="shared" si="1"/>
        <v>ΕΙΔΙΚΟ ΕΞΕΤΑΣΤΙΚΟ ΚΕΝΤΡΟ ΑΘΗΝΑΣ</v>
      </c>
      <c r="G5" s="40" t="s">
        <v>49</v>
      </c>
      <c r="H5" s="41" t="s">
        <v>4</v>
      </c>
      <c r="I5" s="40" t="s">
        <v>10</v>
      </c>
      <c r="J5" s="196">
        <v>1</v>
      </c>
      <c r="K5" s="42"/>
      <c r="L5" s="5"/>
      <c r="M5" s="5">
        <v>1</v>
      </c>
      <c r="N5" s="109" t="s">
        <v>229</v>
      </c>
    </row>
    <row r="6" spans="1:14" ht="12" customHeight="1" x14ac:dyDescent="0.2">
      <c r="A6" s="170" t="s">
        <v>89</v>
      </c>
      <c r="B6" s="15" t="str">
        <f t="shared" si="0"/>
        <v>001</v>
      </c>
      <c r="C6" s="31" t="s">
        <v>96</v>
      </c>
      <c r="D6" s="32" t="s">
        <v>92</v>
      </c>
      <c r="E6" s="38" t="s">
        <v>93</v>
      </c>
      <c r="F6" s="39" t="str">
        <f t="shared" si="1"/>
        <v>ΕΙΔΙΚΟ ΕΞΕΤΑΣΤΙΚΟ ΚΕΝΤΡΟ ΑΘΗΝΑΣ</v>
      </c>
      <c r="G6" s="40" t="s">
        <v>49</v>
      </c>
      <c r="H6" s="41" t="s">
        <v>5</v>
      </c>
      <c r="I6" s="40" t="s">
        <v>9</v>
      </c>
      <c r="J6" s="196">
        <v>4</v>
      </c>
      <c r="K6" s="42">
        <f>SUM(J2:J13)</f>
        <v>31</v>
      </c>
      <c r="L6" s="5">
        <v>1</v>
      </c>
      <c r="M6" s="5"/>
      <c r="N6" s="109" t="s">
        <v>229</v>
      </c>
    </row>
    <row r="7" spans="1:14" ht="12" customHeight="1" x14ac:dyDescent="0.2">
      <c r="A7" s="170" t="s">
        <v>89</v>
      </c>
      <c r="B7" s="15" t="str">
        <f t="shared" si="0"/>
        <v>001</v>
      </c>
      <c r="C7" s="31" t="s">
        <v>96</v>
      </c>
      <c r="D7" s="32" t="s">
        <v>92</v>
      </c>
      <c r="E7" s="38" t="s">
        <v>93</v>
      </c>
      <c r="F7" s="39" t="str">
        <f t="shared" si="1"/>
        <v>ΕΙΔΙΚΟ ΕΞΕΤΑΣΤΙΚΟ ΚΕΝΤΡΟ ΑΘΗΝΑΣ</v>
      </c>
      <c r="G7" s="40" t="s">
        <v>49</v>
      </c>
      <c r="H7" s="41" t="s">
        <v>5</v>
      </c>
      <c r="I7" s="40" t="s">
        <v>10</v>
      </c>
      <c r="J7" s="196">
        <v>0</v>
      </c>
      <c r="K7" s="42"/>
      <c r="L7" s="5"/>
      <c r="M7" s="5">
        <v>0</v>
      </c>
      <c r="N7" s="109" t="s">
        <v>229</v>
      </c>
    </row>
    <row r="8" spans="1:14" ht="12" customHeight="1" x14ac:dyDescent="0.2">
      <c r="A8" s="170" t="s">
        <v>89</v>
      </c>
      <c r="B8" s="15" t="str">
        <f t="shared" si="0"/>
        <v>001</v>
      </c>
      <c r="C8" s="31" t="s">
        <v>96</v>
      </c>
      <c r="D8" s="32" t="s">
        <v>92</v>
      </c>
      <c r="E8" s="38" t="s">
        <v>93</v>
      </c>
      <c r="F8" s="39" t="str">
        <f t="shared" si="1"/>
        <v>ΕΙΔΙΚΟ ΕΞΕΤΑΣΤΙΚΟ ΚΕΝΤΡΟ ΑΘΗΝΑΣ</v>
      </c>
      <c r="G8" s="40" t="s">
        <v>49</v>
      </c>
      <c r="H8" s="41" t="s">
        <v>7</v>
      </c>
      <c r="I8" s="40" t="s">
        <v>9</v>
      </c>
      <c r="J8" s="196">
        <v>7</v>
      </c>
      <c r="K8" s="42"/>
      <c r="L8" s="5">
        <v>1</v>
      </c>
      <c r="M8" s="5"/>
      <c r="N8" s="158" t="s">
        <v>229</v>
      </c>
    </row>
    <row r="9" spans="1:14" ht="12" customHeight="1" x14ac:dyDescent="0.2">
      <c r="A9" s="170" t="s">
        <v>89</v>
      </c>
      <c r="B9" s="15" t="str">
        <f t="shared" si="0"/>
        <v>001</v>
      </c>
      <c r="C9" s="31" t="s">
        <v>96</v>
      </c>
      <c r="D9" s="32" t="s">
        <v>92</v>
      </c>
      <c r="E9" s="38" t="s">
        <v>93</v>
      </c>
      <c r="F9" s="39" t="str">
        <f t="shared" si="1"/>
        <v>ΕΙΔΙΚΟ ΕΞΕΤΑΣΤΙΚΟ ΚΕΝΤΡΟ ΑΘΗΝΑΣ</v>
      </c>
      <c r="G9" s="40" t="s">
        <v>49</v>
      </c>
      <c r="H9" s="41" t="s">
        <v>7</v>
      </c>
      <c r="I9" s="40" t="s">
        <v>10</v>
      </c>
      <c r="J9" s="196">
        <v>1</v>
      </c>
      <c r="K9" s="42"/>
      <c r="L9" s="5"/>
      <c r="M9" s="5">
        <v>1</v>
      </c>
      <c r="N9" s="109" t="s">
        <v>229</v>
      </c>
    </row>
    <row r="10" spans="1:14" ht="12" customHeight="1" x14ac:dyDescent="0.2">
      <c r="A10" s="170" t="s">
        <v>89</v>
      </c>
      <c r="B10" s="15" t="str">
        <f t="shared" si="0"/>
        <v>001</v>
      </c>
      <c r="C10" s="31" t="s">
        <v>96</v>
      </c>
      <c r="D10" s="32" t="s">
        <v>92</v>
      </c>
      <c r="E10" s="38" t="s">
        <v>93</v>
      </c>
      <c r="F10" s="39" t="str">
        <f t="shared" si="1"/>
        <v>ΕΙΔΙΚΟ ΕΞΕΤΑΣΤΙΚΟ ΚΕΝΤΡΟ ΑΘΗΝΑΣ</v>
      </c>
      <c r="G10" s="40" t="s">
        <v>49</v>
      </c>
      <c r="H10" s="41" t="s">
        <v>6</v>
      </c>
      <c r="I10" s="40" t="s">
        <v>9</v>
      </c>
      <c r="J10" s="42">
        <v>1</v>
      </c>
      <c r="K10" s="42"/>
      <c r="L10" s="208">
        <v>1</v>
      </c>
      <c r="M10" s="208"/>
      <c r="N10" s="109" t="s">
        <v>229</v>
      </c>
    </row>
    <row r="11" spans="1:14" ht="12" customHeight="1" x14ac:dyDescent="0.2">
      <c r="A11" s="170" t="s">
        <v>89</v>
      </c>
      <c r="B11" s="15" t="str">
        <f t="shared" si="0"/>
        <v>001</v>
      </c>
      <c r="C11" s="31" t="s">
        <v>96</v>
      </c>
      <c r="D11" s="32" t="s">
        <v>92</v>
      </c>
      <c r="E11" s="38" t="s">
        <v>93</v>
      </c>
      <c r="F11" s="39" t="str">
        <f t="shared" si="1"/>
        <v>ΕΙΔΙΚΟ ΕΞΕΤΑΣΤΙΚΟ ΚΕΝΤΡΟ ΑΘΗΝΑΣ</v>
      </c>
      <c r="G11" s="40" t="s">
        <v>49</v>
      </c>
      <c r="H11" s="41" t="s">
        <v>6</v>
      </c>
      <c r="I11" s="40" t="s">
        <v>10</v>
      </c>
      <c r="J11" s="42">
        <v>2</v>
      </c>
      <c r="K11" s="42"/>
      <c r="L11" s="208"/>
      <c r="M11" s="208">
        <v>1</v>
      </c>
      <c r="N11" s="109" t="s">
        <v>229</v>
      </c>
    </row>
    <row r="12" spans="1:14" ht="12" customHeight="1" x14ac:dyDescent="0.2">
      <c r="A12" s="170" t="s">
        <v>89</v>
      </c>
      <c r="B12" s="15" t="str">
        <f t="shared" si="0"/>
        <v>001</v>
      </c>
      <c r="C12" s="31" t="s">
        <v>96</v>
      </c>
      <c r="D12" s="32" t="s">
        <v>92</v>
      </c>
      <c r="E12" s="38" t="s">
        <v>93</v>
      </c>
      <c r="F12" s="39" t="str">
        <f t="shared" si="1"/>
        <v>ΕΙΔΙΚΟ ΕΞΕΤΑΣΤΙΚΟ ΚΕΝΤΡΟ ΑΘΗΝΑΣ</v>
      </c>
      <c r="G12" s="40" t="s">
        <v>49</v>
      </c>
      <c r="H12" s="41" t="s">
        <v>44</v>
      </c>
      <c r="I12" s="40" t="s">
        <v>9</v>
      </c>
      <c r="J12" s="196">
        <v>0</v>
      </c>
      <c r="K12" s="42"/>
      <c r="L12" s="5"/>
      <c r="M12" s="5"/>
      <c r="N12" s="109" t="s">
        <v>229</v>
      </c>
    </row>
    <row r="13" spans="1:14" ht="12" customHeight="1" thickBot="1" x14ac:dyDescent="0.25">
      <c r="A13" s="180" t="s">
        <v>89</v>
      </c>
      <c r="B13" s="181" t="str">
        <f t="shared" si="0"/>
        <v>001</v>
      </c>
      <c r="C13" s="31" t="s">
        <v>96</v>
      </c>
      <c r="D13" s="43" t="s">
        <v>92</v>
      </c>
      <c r="E13" s="44" t="s">
        <v>93</v>
      </c>
      <c r="F13" s="45" t="str">
        <f t="shared" si="1"/>
        <v>ΕΙΔΙΚΟ ΕΞΕΤΑΣΤΙΚΟ ΚΕΝΤΡΟ ΑΘΗΝΑΣ</v>
      </c>
      <c r="G13" s="46" t="s">
        <v>49</v>
      </c>
      <c r="H13" s="47" t="s">
        <v>44</v>
      </c>
      <c r="I13" s="46" t="s">
        <v>10</v>
      </c>
      <c r="J13" s="197">
        <v>0</v>
      </c>
      <c r="K13" s="48"/>
      <c r="L13" s="6"/>
      <c r="M13" s="6"/>
      <c r="N13" s="115" t="s">
        <v>229</v>
      </c>
    </row>
    <row r="14" spans="1:14" ht="12" customHeight="1" thickTop="1" x14ac:dyDescent="0.2">
      <c r="A14" s="170" t="s">
        <v>11</v>
      </c>
      <c r="B14" s="15" t="str">
        <f>LEFT(A14,3)</f>
        <v>201</v>
      </c>
      <c r="C14" s="31" t="s">
        <v>96</v>
      </c>
      <c r="D14" s="32" t="s">
        <v>92</v>
      </c>
      <c r="E14" s="49" t="s">
        <v>93</v>
      </c>
      <c r="F14" s="50" t="str">
        <f>RIGHT(A14,LEN(A14)-5)</f>
        <v>Α' ΑΘΗΝΑΣ</v>
      </c>
      <c r="G14" s="51" t="s">
        <v>50</v>
      </c>
      <c r="H14" s="52" t="s">
        <v>4</v>
      </c>
      <c r="I14" s="51" t="s">
        <v>9</v>
      </c>
      <c r="J14" s="198">
        <v>65</v>
      </c>
      <c r="K14" s="53"/>
      <c r="L14" s="7">
        <v>6</v>
      </c>
      <c r="M14" s="7"/>
      <c r="N14" s="109" t="s">
        <v>230</v>
      </c>
    </row>
    <row r="15" spans="1:14" ht="12" customHeight="1" x14ac:dyDescent="0.2">
      <c r="A15" s="170" t="s">
        <v>11</v>
      </c>
      <c r="B15" s="15" t="str">
        <f>LEFT(A15,3)</f>
        <v>201</v>
      </c>
      <c r="C15" s="31" t="s">
        <v>96</v>
      </c>
      <c r="D15" s="32" t="s">
        <v>92</v>
      </c>
      <c r="E15" s="38" t="s">
        <v>93</v>
      </c>
      <c r="F15" s="39" t="str">
        <f>RIGHT(A15,LEN(A15)-5)</f>
        <v>Α' ΑΘΗΝΑΣ</v>
      </c>
      <c r="G15" s="40" t="s">
        <v>50</v>
      </c>
      <c r="H15" s="41" t="s">
        <v>4</v>
      </c>
      <c r="I15" s="40" t="s">
        <v>10</v>
      </c>
      <c r="J15" s="196">
        <v>76</v>
      </c>
      <c r="K15" s="42">
        <f>SUM(J14:J17)</f>
        <v>186</v>
      </c>
      <c r="L15" s="5"/>
      <c r="M15" s="5">
        <v>6</v>
      </c>
      <c r="N15" s="114" t="s">
        <v>230</v>
      </c>
    </row>
    <row r="16" spans="1:14" ht="12" customHeight="1" x14ac:dyDescent="0.2">
      <c r="A16" s="170" t="s">
        <v>11</v>
      </c>
      <c r="B16" s="15" t="str">
        <f>LEFT(A16,3)</f>
        <v>201</v>
      </c>
      <c r="C16" s="31" t="s">
        <v>96</v>
      </c>
      <c r="D16" s="32" t="s">
        <v>92</v>
      </c>
      <c r="E16" s="38" t="s">
        <v>93</v>
      </c>
      <c r="F16" s="39" t="str">
        <f>RIGHT(A16,LEN(A16)-5)</f>
        <v>Α' ΑΘΗΝΑΣ</v>
      </c>
      <c r="G16" s="40" t="s">
        <v>50</v>
      </c>
      <c r="H16" s="41" t="s">
        <v>5</v>
      </c>
      <c r="I16" s="40" t="s">
        <v>9</v>
      </c>
      <c r="J16" s="196">
        <v>30</v>
      </c>
      <c r="K16" s="42"/>
      <c r="L16" s="5">
        <v>3</v>
      </c>
      <c r="M16" s="5"/>
      <c r="N16" s="109" t="s">
        <v>230</v>
      </c>
    </row>
    <row r="17" spans="1:14" ht="12" customHeight="1" thickBot="1" x14ac:dyDescent="0.25">
      <c r="A17" s="170" t="s">
        <v>11</v>
      </c>
      <c r="B17" s="15" t="str">
        <f>LEFT(A17,3)</f>
        <v>201</v>
      </c>
      <c r="C17" s="31" t="s">
        <v>96</v>
      </c>
      <c r="D17" s="32" t="s">
        <v>92</v>
      </c>
      <c r="E17" s="44" t="s">
        <v>93</v>
      </c>
      <c r="F17" s="45" t="str">
        <f>RIGHT(A17,LEN(A17)-5)</f>
        <v>Α' ΑΘΗΝΑΣ</v>
      </c>
      <c r="G17" s="46" t="s">
        <v>50</v>
      </c>
      <c r="H17" s="47" t="s">
        <v>5</v>
      </c>
      <c r="I17" s="46" t="s">
        <v>10</v>
      </c>
      <c r="J17" s="197">
        <v>15</v>
      </c>
      <c r="K17" s="48"/>
      <c r="L17" s="6"/>
      <c r="M17" s="6">
        <v>2</v>
      </c>
      <c r="N17" s="209" t="s">
        <v>230</v>
      </c>
    </row>
    <row r="18" spans="1:14" ht="12" customHeight="1" thickTop="1" x14ac:dyDescent="0.2">
      <c r="A18" s="170" t="s">
        <v>11</v>
      </c>
      <c r="B18" s="15" t="str">
        <f t="shared" si="0"/>
        <v>201</v>
      </c>
      <c r="C18" s="65" t="s">
        <v>96</v>
      </c>
      <c r="D18" s="32" t="s">
        <v>92</v>
      </c>
      <c r="E18" s="49" t="s">
        <v>93</v>
      </c>
      <c r="F18" s="50" t="str">
        <f t="shared" si="1"/>
        <v>Α' ΑΘΗΝΑΣ</v>
      </c>
      <c r="G18" s="51" t="s">
        <v>191</v>
      </c>
      <c r="H18" s="52" t="s">
        <v>7</v>
      </c>
      <c r="I18" s="51" t="s">
        <v>9</v>
      </c>
      <c r="J18" s="13">
        <v>137</v>
      </c>
      <c r="K18" s="61">
        <f>SUM(J18:J19)</f>
        <v>194</v>
      </c>
      <c r="L18" s="14">
        <v>10</v>
      </c>
      <c r="M18" s="14"/>
      <c r="N18" s="212" t="s">
        <v>231</v>
      </c>
    </row>
    <row r="19" spans="1:14" ht="12" customHeight="1" thickBot="1" x14ac:dyDescent="0.25">
      <c r="A19" s="170" t="s">
        <v>11</v>
      </c>
      <c r="B19" s="15" t="str">
        <f t="shared" si="0"/>
        <v>201</v>
      </c>
      <c r="C19" s="31" t="s">
        <v>96</v>
      </c>
      <c r="D19" s="32" t="s">
        <v>92</v>
      </c>
      <c r="E19" s="55" t="s">
        <v>93</v>
      </c>
      <c r="F19" s="56" t="str">
        <f t="shared" si="1"/>
        <v>Α' ΑΘΗΝΑΣ</v>
      </c>
      <c r="G19" s="57" t="s">
        <v>191</v>
      </c>
      <c r="H19" s="58" t="s">
        <v>7</v>
      </c>
      <c r="I19" s="57" t="s">
        <v>10</v>
      </c>
      <c r="J19" s="245">
        <f>56+1</f>
        <v>57</v>
      </c>
      <c r="K19" s="59"/>
      <c r="L19" s="11"/>
      <c r="M19" s="11">
        <v>5</v>
      </c>
      <c r="N19" s="111" t="s">
        <v>231</v>
      </c>
    </row>
    <row r="20" spans="1:14" ht="12" customHeight="1" thickTop="1" x14ac:dyDescent="0.2">
      <c r="A20" s="170" t="s">
        <v>11</v>
      </c>
      <c r="B20" s="15" t="str">
        <f t="shared" si="0"/>
        <v>201</v>
      </c>
      <c r="C20" s="31" t="s">
        <v>96</v>
      </c>
      <c r="D20" s="32" t="s">
        <v>92</v>
      </c>
      <c r="E20" s="33" t="s">
        <v>93</v>
      </c>
      <c r="F20" s="34" t="str">
        <f t="shared" si="1"/>
        <v>Α' ΑΘΗΝΑΣ</v>
      </c>
      <c r="G20" s="35" t="s">
        <v>192</v>
      </c>
      <c r="H20" s="36" t="s">
        <v>6</v>
      </c>
      <c r="I20" s="35" t="s">
        <v>9</v>
      </c>
      <c r="J20" s="248">
        <f>79+1</f>
        <v>80</v>
      </c>
      <c r="K20" s="67">
        <f>SUM(J20:J21)</f>
        <v>151</v>
      </c>
      <c r="L20" s="210">
        <v>6</v>
      </c>
      <c r="M20" s="210"/>
      <c r="N20" s="211" t="s">
        <v>232</v>
      </c>
    </row>
    <row r="21" spans="1:14" ht="12" customHeight="1" thickBot="1" x14ac:dyDescent="0.25">
      <c r="A21" s="170" t="s">
        <v>11</v>
      </c>
      <c r="B21" s="15" t="str">
        <f t="shared" si="0"/>
        <v>201</v>
      </c>
      <c r="C21" s="62" t="s">
        <v>96</v>
      </c>
      <c r="D21" s="32" t="s">
        <v>92</v>
      </c>
      <c r="E21" s="44" t="s">
        <v>93</v>
      </c>
      <c r="F21" s="45" t="str">
        <f t="shared" si="1"/>
        <v>Α' ΑΘΗΝΑΣ</v>
      </c>
      <c r="G21" s="46" t="s">
        <v>192</v>
      </c>
      <c r="H21" s="47" t="s">
        <v>6</v>
      </c>
      <c r="I21" s="46" t="s">
        <v>10</v>
      </c>
      <c r="J21" s="60">
        <v>71</v>
      </c>
      <c r="K21" s="60"/>
      <c r="L21" s="207"/>
      <c r="M21" s="207">
        <v>5</v>
      </c>
      <c r="N21" s="117" t="s">
        <v>232</v>
      </c>
    </row>
    <row r="22" spans="1:14" ht="12" customHeight="1" thickTop="1" x14ac:dyDescent="0.2">
      <c r="A22" s="178" t="s">
        <v>11</v>
      </c>
      <c r="B22" s="179" t="str">
        <f>LEFT(A22,3)</f>
        <v>201</v>
      </c>
      <c r="C22" s="31" t="s">
        <v>96</v>
      </c>
      <c r="D22" s="32" t="s">
        <v>92</v>
      </c>
      <c r="E22" s="49" t="s">
        <v>93</v>
      </c>
      <c r="F22" s="50" t="str">
        <f>RIGHT(A22,LEN(A22)-5)</f>
        <v>Α' ΑΘΗΝΑΣ</v>
      </c>
      <c r="G22" s="51" t="s">
        <v>193</v>
      </c>
      <c r="H22" s="52" t="s">
        <v>3</v>
      </c>
      <c r="I22" s="51" t="s">
        <v>9</v>
      </c>
      <c r="J22" s="198">
        <v>13</v>
      </c>
      <c r="K22" s="53"/>
      <c r="L22" s="7">
        <v>1</v>
      </c>
      <c r="M22" s="7"/>
      <c r="N22" s="112" t="s">
        <v>233</v>
      </c>
    </row>
    <row r="23" spans="1:14" ht="12" customHeight="1" x14ac:dyDescent="0.2">
      <c r="A23" s="170" t="s">
        <v>11</v>
      </c>
      <c r="B23" s="15" t="str">
        <f>LEFT(A23,3)</f>
        <v>201</v>
      </c>
      <c r="C23" s="31" t="s">
        <v>96</v>
      </c>
      <c r="D23" s="32" t="s">
        <v>92</v>
      </c>
      <c r="E23" s="38" t="s">
        <v>93</v>
      </c>
      <c r="F23" s="39" t="str">
        <f>RIGHT(A23,LEN(A23)-5)</f>
        <v>Α' ΑΘΗΝΑΣ</v>
      </c>
      <c r="G23" s="40" t="s">
        <v>193</v>
      </c>
      <c r="H23" s="41" t="s">
        <v>3</v>
      </c>
      <c r="I23" s="40" t="s">
        <v>10</v>
      </c>
      <c r="J23" s="196">
        <v>43</v>
      </c>
      <c r="K23" s="42">
        <f>SUM(J22:J25)</f>
        <v>102</v>
      </c>
      <c r="L23" s="5"/>
      <c r="M23" s="5">
        <v>4</v>
      </c>
      <c r="N23" s="114" t="s">
        <v>233</v>
      </c>
    </row>
    <row r="24" spans="1:14" ht="12" customHeight="1" x14ac:dyDescent="0.2">
      <c r="A24" s="170" t="s">
        <v>11</v>
      </c>
      <c r="B24" s="15" t="str">
        <f t="shared" si="0"/>
        <v>201</v>
      </c>
      <c r="C24" s="65" t="s">
        <v>96</v>
      </c>
      <c r="D24" s="32" t="s">
        <v>92</v>
      </c>
      <c r="E24" s="38" t="s">
        <v>93</v>
      </c>
      <c r="F24" s="39" t="str">
        <f t="shared" si="1"/>
        <v>Α' ΑΘΗΝΑΣ</v>
      </c>
      <c r="G24" s="40" t="s">
        <v>193</v>
      </c>
      <c r="H24" s="41" t="s">
        <v>44</v>
      </c>
      <c r="I24" s="40" t="s">
        <v>9</v>
      </c>
      <c r="J24" s="8">
        <v>25</v>
      </c>
      <c r="K24" s="54"/>
      <c r="L24" s="9">
        <v>3</v>
      </c>
      <c r="M24" s="9"/>
      <c r="N24" s="109" t="s">
        <v>233</v>
      </c>
    </row>
    <row r="25" spans="1:14" ht="12" customHeight="1" thickBot="1" x14ac:dyDescent="0.25">
      <c r="A25" s="182" t="s">
        <v>11</v>
      </c>
      <c r="B25" s="183" t="str">
        <f t="shared" si="0"/>
        <v>201</v>
      </c>
      <c r="C25" s="31" t="s">
        <v>96</v>
      </c>
      <c r="D25" s="32" t="s">
        <v>92</v>
      </c>
      <c r="E25" s="55" t="s">
        <v>93</v>
      </c>
      <c r="F25" s="56" t="str">
        <f t="shared" si="1"/>
        <v>Α' ΑΘΗΝΑΣ</v>
      </c>
      <c r="G25" s="57" t="s">
        <v>193</v>
      </c>
      <c r="H25" s="58" t="s">
        <v>44</v>
      </c>
      <c r="I25" s="57" t="s">
        <v>10</v>
      </c>
      <c r="J25" s="10">
        <v>21</v>
      </c>
      <c r="K25" s="59"/>
      <c r="L25" s="11"/>
      <c r="M25" s="11">
        <v>3</v>
      </c>
      <c r="N25" s="115" t="s">
        <v>233</v>
      </c>
    </row>
    <row r="26" spans="1:14" ht="12" customHeight="1" thickTop="1" x14ac:dyDescent="0.2">
      <c r="A26" s="170" t="s">
        <v>12</v>
      </c>
      <c r="B26" s="15" t="str">
        <f t="shared" si="0"/>
        <v>210</v>
      </c>
      <c r="C26" s="65" t="s">
        <v>96</v>
      </c>
      <c r="D26" s="64" t="s">
        <v>94</v>
      </c>
      <c r="E26" s="38" t="s">
        <v>95</v>
      </c>
      <c r="F26" s="39" t="str">
        <f t="shared" si="1"/>
        <v>Β' ΑΘΗΝΑΣ</v>
      </c>
      <c r="G26" s="40" t="s">
        <v>51</v>
      </c>
      <c r="H26" s="41" t="s">
        <v>4</v>
      </c>
      <c r="I26" s="40" t="s">
        <v>9</v>
      </c>
      <c r="J26" s="8">
        <v>33</v>
      </c>
      <c r="K26" s="54"/>
      <c r="L26" s="8">
        <v>3</v>
      </c>
      <c r="M26" s="8"/>
      <c r="N26" s="118" t="s">
        <v>243</v>
      </c>
    </row>
    <row r="27" spans="1:14" ht="12" customHeight="1" x14ac:dyDescent="0.2">
      <c r="A27" s="170" t="s">
        <v>12</v>
      </c>
      <c r="B27" s="15" t="str">
        <f t="shared" si="0"/>
        <v>210</v>
      </c>
      <c r="C27" s="31" t="s">
        <v>96</v>
      </c>
      <c r="D27" s="32" t="s">
        <v>94</v>
      </c>
      <c r="E27" s="33" t="s">
        <v>95</v>
      </c>
      <c r="F27" s="34" t="str">
        <f t="shared" si="1"/>
        <v>Β' ΑΘΗΝΑΣ</v>
      </c>
      <c r="G27" s="35" t="s">
        <v>51</v>
      </c>
      <c r="H27" s="36" t="s">
        <v>4</v>
      </c>
      <c r="I27" s="35" t="s">
        <v>10</v>
      </c>
      <c r="J27" s="16">
        <v>52</v>
      </c>
      <c r="K27" s="67"/>
      <c r="L27" s="16"/>
      <c r="M27" s="16">
        <v>4</v>
      </c>
      <c r="N27" s="23" t="s">
        <v>243</v>
      </c>
    </row>
    <row r="28" spans="1:14" ht="12" customHeight="1" x14ac:dyDescent="0.2">
      <c r="A28" s="170" t="s">
        <v>12</v>
      </c>
      <c r="B28" s="15" t="str">
        <f>LEFT(A28,3)</f>
        <v>210</v>
      </c>
      <c r="C28" s="31" t="s">
        <v>96</v>
      </c>
      <c r="D28" s="43" t="s">
        <v>94</v>
      </c>
      <c r="E28" s="38" t="s">
        <v>95</v>
      </c>
      <c r="F28" s="39" t="str">
        <f>RIGHT(A28,LEN(A28)-5)</f>
        <v>Β' ΑΘΗΝΑΣ</v>
      </c>
      <c r="G28" s="40" t="s">
        <v>51</v>
      </c>
      <c r="H28" s="41" t="s">
        <v>5</v>
      </c>
      <c r="I28" s="40" t="s">
        <v>9</v>
      </c>
      <c r="J28" s="8">
        <v>13</v>
      </c>
      <c r="K28" s="54">
        <f>SUM(J26:J29)</f>
        <v>112</v>
      </c>
      <c r="L28" s="8">
        <v>1</v>
      </c>
      <c r="M28" s="8"/>
      <c r="N28" s="118" t="s">
        <v>243</v>
      </c>
    </row>
    <row r="29" spans="1:14" ht="12" customHeight="1" thickBot="1" x14ac:dyDescent="0.25">
      <c r="A29" s="170" t="s">
        <v>12</v>
      </c>
      <c r="B29" s="15" t="str">
        <f>LEFT(A29,3)</f>
        <v>210</v>
      </c>
      <c r="C29" s="31" t="s">
        <v>96</v>
      </c>
      <c r="D29" s="32" t="s">
        <v>94</v>
      </c>
      <c r="E29" s="38" t="s">
        <v>95</v>
      </c>
      <c r="F29" s="39" t="str">
        <f>RIGHT(A29,LEN(A29)-5)</f>
        <v>Β' ΑΘΗΝΑΣ</v>
      </c>
      <c r="G29" s="40" t="s">
        <v>51</v>
      </c>
      <c r="H29" s="41" t="s">
        <v>5</v>
      </c>
      <c r="I29" s="40" t="s">
        <v>10</v>
      </c>
      <c r="J29" s="8">
        <v>14</v>
      </c>
      <c r="K29" s="54"/>
      <c r="L29" s="8"/>
      <c r="M29" s="8">
        <v>2</v>
      </c>
      <c r="N29" s="118" t="s">
        <v>243</v>
      </c>
    </row>
    <row r="30" spans="1:14" ht="12" customHeight="1" thickTop="1" x14ac:dyDescent="0.2">
      <c r="A30" s="184" t="s">
        <v>12</v>
      </c>
      <c r="B30" s="185" t="str">
        <f t="shared" ref="B30:B31" si="2">LEFT(A30,3)</f>
        <v>210</v>
      </c>
      <c r="C30" s="31" t="s">
        <v>96</v>
      </c>
      <c r="D30" s="32" t="s">
        <v>94</v>
      </c>
      <c r="E30" s="49" t="s">
        <v>95</v>
      </c>
      <c r="F30" s="50" t="str">
        <f t="shared" ref="F30:F31" si="3">RIGHT(A30,LEN(A30)-5)</f>
        <v>Β' ΑΘΗΝΑΣ</v>
      </c>
      <c r="G30" s="51" t="s">
        <v>205</v>
      </c>
      <c r="H30" s="52" t="s">
        <v>3</v>
      </c>
      <c r="I30" s="51" t="s">
        <v>9</v>
      </c>
      <c r="J30" s="13">
        <v>10</v>
      </c>
      <c r="K30" s="61"/>
      <c r="L30" s="13">
        <v>1</v>
      </c>
      <c r="M30" s="13"/>
      <c r="N30" s="113" t="s">
        <v>244</v>
      </c>
    </row>
    <row r="31" spans="1:14" ht="12" customHeight="1" x14ac:dyDescent="0.2">
      <c r="A31" s="170" t="s">
        <v>12</v>
      </c>
      <c r="B31" s="15" t="str">
        <f t="shared" si="2"/>
        <v>210</v>
      </c>
      <c r="C31" s="31" t="s">
        <v>96</v>
      </c>
      <c r="D31" s="32" t="s">
        <v>94</v>
      </c>
      <c r="E31" s="38" t="s">
        <v>95</v>
      </c>
      <c r="F31" s="39" t="str">
        <f t="shared" si="3"/>
        <v>Β' ΑΘΗΝΑΣ</v>
      </c>
      <c r="G31" s="40" t="s">
        <v>205</v>
      </c>
      <c r="H31" s="41" t="s">
        <v>3</v>
      </c>
      <c r="I31" s="40" t="s">
        <v>10</v>
      </c>
      <c r="J31" s="8">
        <v>18</v>
      </c>
      <c r="K31" s="54">
        <f>SUM(J30:J33)</f>
        <v>87</v>
      </c>
      <c r="L31" s="8"/>
      <c r="M31" s="8">
        <v>2</v>
      </c>
      <c r="N31" s="22" t="s">
        <v>244</v>
      </c>
    </row>
    <row r="32" spans="1:14" ht="12" customHeight="1" x14ac:dyDescent="0.2">
      <c r="A32" s="170" t="s">
        <v>12</v>
      </c>
      <c r="B32" s="15" t="str">
        <f t="shared" si="0"/>
        <v>210</v>
      </c>
      <c r="C32" s="31" t="s">
        <v>96</v>
      </c>
      <c r="D32" s="32" t="s">
        <v>94</v>
      </c>
      <c r="E32" s="38" t="s">
        <v>95</v>
      </c>
      <c r="F32" s="39" t="str">
        <f t="shared" ref="F32:F55" si="4">RIGHT(A32,LEN(A32)-5)</f>
        <v>Β' ΑΘΗΝΑΣ</v>
      </c>
      <c r="G32" s="40" t="s">
        <v>205</v>
      </c>
      <c r="H32" s="41" t="s">
        <v>6</v>
      </c>
      <c r="I32" s="40" t="s">
        <v>9</v>
      </c>
      <c r="J32" s="54">
        <v>29</v>
      </c>
      <c r="K32" s="54"/>
      <c r="L32" s="54">
        <v>2</v>
      </c>
      <c r="M32" s="54"/>
      <c r="N32" s="118" t="s">
        <v>244</v>
      </c>
    </row>
    <row r="33" spans="1:14" ht="12" customHeight="1" thickBot="1" x14ac:dyDescent="0.25">
      <c r="A33" s="180" t="s">
        <v>12</v>
      </c>
      <c r="B33" s="181" t="str">
        <f t="shared" si="0"/>
        <v>210</v>
      </c>
      <c r="C33" s="31" t="s">
        <v>96</v>
      </c>
      <c r="D33" s="32" t="s">
        <v>94</v>
      </c>
      <c r="E33" s="55" t="s">
        <v>95</v>
      </c>
      <c r="F33" s="56" t="str">
        <f t="shared" si="4"/>
        <v>Β' ΑΘΗΝΑΣ</v>
      </c>
      <c r="G33" s="57" t="s">
        <v>205</v>
      </c>
      <c r="H33" s="58" t="s">
        <v>6</v>
      </c>
      <c r="I33" s="57" t="s">
        <v>10</v>
      </c>
      <c r="J33" s="59">
        <v>30</v>
      </c>
      <c r="K33" s="59"/>
      <c r="L33" s="59"/>
      <c r="M33" s="59">
        <v>2</v>
      </c>
      <c r="N33" s="119" t="s">
        <v>244</v>
      </c>
    </row>
    <row r="34" spans="1:14" ht="12" customHeight="1" thickTop="1" x14ac:dyDescent="0.2">
      <c r="A34" s="170" t="s">
        <v>12</v>
      </c>
      <c r="B34" s="15" t="str">
        <f>LEFT(A34,3)</f>
        <v>210</v>
      </c>
      <c r="C34" s="31" t="s">
        <v>96</v>
      </c>
      <c r="D34" s="32" t="s">
        <v>94</v>
      </c>
      <c r="E34" s="38" t="s">
        <v>95</v>
      </c>
      <c r="F34" s="39" t="str">
        <f>RIGHT(A34,LEN(A34)-5)</f>
        <v>Β' ΑΘΗΝΑΣ</v>
      </c>
      <c r="G34" s="40" t="s">
        <v>204</v>
      </c>
      <c r="H34" s="41" t="s">
        <v>7</v>
      </c>
      <c r="I34" s="40" t="s">
        <v>9</v>
      </c>
      <c r="J34" s="8">
        <v>66</v>
      </c>
      <c r="K34" s="54">
        <f>SUM(J34:J35)</f>
        <v>105</v>
      </c>
      <c r="L34" s="8">
        <v>5</v>
      </c>
      <c r="M34" s="8"/>
      <c r="N34" s="22" t="s">
        <v>245</v>
      </c>
    </row>
    <row r="35" spans="1:14" ht="12" customHeight="1" thickBot="1" x14ac:dyDescent="0.25">
      <c r="A35" s="170" t="s">
        <v>12</v>
      </c>
      <c r="B35" s="15" t="str">
        <f>LEFT(A35,3)</f>
        <v>210</v>
      </c>
      <c r="C35" s="31" t="s">
        <v>96</v>
      </c>
      <c r="D35" s="32" t="s">
        <v>94</v>
      </c>
      <c r="E35" s="44" t="s">
        <v>95</v>
      </c>
      <c r="F35" s="45" t="str">
        <f>RIGHT(A35,LEN(A35)-5)</f>
        <v>Β' ΑΘΗΝΑΣ</v>
      </c>
      <c r="G35" s="46" t="s">
        <v>204</v>
      </c>
      <c r="H35" s="47" t="s">
        <v>7</v>
      </c>
      <c r="I35" s="46" t="s">
        <v>10</v>
      </c>
      <c r="J35" s="246">
        <f>40-1</f>
        <v>39</v>
      </c>
      <c r="K35" s="60"/>
      <c r="L35" s="12"/>
      <c r="M35" s="12">
        <v>4</v>
      </c>
      <c r="N35" s="117" t="s">
        <v>245</v>
      </c>
    </row>
    <row r="36" spans="1:14" ht="12" customHeight="1" thickTop="1" x14ac:dyDescent="0.2">
      <c r="A36" s="178" t="s">
        <v>13</v>
      </c>
      <c r="B36" s="179" t="str">
        <f t="shared" si="0"/>
        <v>215</v>
      </c>
      <c r="C36" s="31" t="s">
        <v>96</v>
      </c>
      <c r="D36" s="64" t="s">
        <v>188</v>
      </c>
      <c r="E36" s="49" t="s">
        <v>261</v>
      </c>
      <c r="F36" s="50" t="str">
        <f t="shared" si="4"/>
        <v>Γ' ΑΘΗΝΑΣ</v>
      </c>
      <c r="G36" s="51" t="s">
        <v>189</v>
      </c>
      <c r="H36" s="52" t="s">
        <v>3</v>
      </c>
      <c r="I36" s="51" t="s">
        <v>9</v>
      </c>
      <c r="J36" s="13">
        <v>8</v>
      </c>
      <c r="K36" s="61"/>
      <c r="L36" s="13">
        <v>1</v>
      </c>
      <c r="M36" s="13"/>
      <c r="N36" s="113" t="s">
        <v>215</v>
      </c>
    </row>
    <row r="37" spans="1:14" ht="12" customHeight="1" x14ac:dyDescent="0.2">
      <c r="A37" s="170" t="s">
        <v>13</v>
      </c>
      <c r="B37" s="15" t="str">
        <f t="shared" si="0"/>
        <v>215</v>
      </c>
      <c r="C37" s="31" t="s">
        <v>96</v>
      </c>
      <c r="D37" s="32" t="s">
        <v>188</v>
      </c>
      <c r="E37" s="38" t="s">
        <v>261</v>
      </c>
      <c r="F37" s="39" t="str">
        <f t="shared" si="4"/>
        <v>Γ' ΑΘΗΝΑΣ</v>
      </c>
      <c r="G37" s="40" t="s">
        <v>189</v>
      </c>
      <c r="H37" s="41" t="s">
        <v>3</v>
      </c>
      <c r="I37" s="40" t="s">
        <v>10</v>
      </c>
      <c r="J37" s="8">
        <v>12</v>
      </c>
      <c r="K37" s="54"/>
      <c r="L37" s="8"/>
      <c r="M37" s="8">
        <v>1</v>
      </c>
      <c r="N37" s="110" t="s">
        <v>215</v>
      </c>
    </row>
    <row r="38" spans="1:14" ht="12" customHeight="1" x14ac:dyDescent="0.2">
      <c r="A38" s="170" t="s">
        <v>13</v>
      </c>
      <c r="B38" s="15" t="str">
        <f t="shared" si="0"/>
        <v>215</v>
      </c>
      <c r="C38" s="31" t="s">
        <v>96</v>
      </c>
      <c r="D38" s="43" t="s">
        <v>188</v>
      </c>
      <c r="E38" s="38" t="s">
        <v>261</v>
      </c>
      <c r="F38" s="39" t="str">
        <f t="shared" si="4"/>
        <v>Γ' ΑΘΗΝΑΣ</v>
      </c>
      <c r="G38" s="40" t="s">
        <v>189</v>
      </c>
      <c r="H38" s="41" t="s">
        <v>5</v>
      </c>
      <c r="I38" s="40" t="s">
        <v>9</v>
      </c>
      <c r="J38" s="8">
        <v>9</v>
      </c>
      <c r="K38" s="54"/>
      <c r="L38" s="8">
        <v>1</v>
      </c>
      <c r="M38" s="8"/>
      <c r="N38" s="23" t="s">
        <v>215</v>
      </c>
    </row>
    <row r="39" spans="1:14" ht="12" customHeight="1" x14ac:dyDescent="0.2">
      <c r="A39" s="170" t="s">
        <v>13</v>
      </c>
      <c r="B39" s="15" t="str">
        <f t="shared" si="0"/>
        <v>215</v>
      </c>
      <c r="C39" s="31" t="s">
        <v>96</v>
      </c>
      <c r="D39" s="32" t="s">
        <v>188</v>
      </c>
      <c r="E39" s="38" t="s">
        <v>261</v>
      </c>
      <c r="F39" s="39" t="str">
        <f t="shared" si="4"/>
        <v>Γ' ΑΘΗΝΑΣ</v>
      </c>
      <c r="G39" s="40" t="s">
        <v>189</v>
      </c>
      <c r="H39" s="41" t="s">
        <v>5</v>
      </c>
      <c r="I39" s="40" t="s">
        <v>10</v>
      </c>
      <c r="J39" s="8">
        <v>8</v>
      </c>
      <c r="K39" s="54">
        <f>SUM(J36:J41)</f>
        <v>114</v>
      </c>
      <c r="L39" s="8"/>
      <c r="M39" s="8">
        <v>1</v>
      </c>
      <c r="N39" s="118" t="s">
        <v>215</v>
      </c>
    </row>
    <row r="40" spans="1:14" ht="12" customHeight="1" x14ac:dyDescent="0.2">
      <c r="A40" s="170" t="s">
        <v>13</v>
      </c>
      <c r="B40" s="15" t="str">
        <f>LEFT(A40,3)</f>
        <v>215</v>
      </c>
      <c r="C40" s="31" t="s">
        <v>96</v>
      </c>
      <c r="D40" s="32" t="s">
        <v>188</v>
      </c>
      <c r="E40" s="38" t="s">
        <v>261</v>
      </c>
      <c r="F40" s="39" t="str">
        <f>RIGHT(A40,LEN(A40)-5)</f>
        <v>Γ' ΑΘΗΝΑΣ</v>
      </c>
      <c r="G40" s="40" t="s">
        <v>189</v>
      </c>
      <c r="H40" s="41" t="s">
        <v>6</v>
      </c>
      <c r="I40" s="40" t="s">
        <v>9</v>
      </c>
      <c r="J40" s="54">
        <v>45</v>
      </c>
      <c r="K40" s="54"/>
      <c r="L40" s="54">
        <v>3</v>
      </c>
      <c r="M40" s="54"/>
      <c r="N40" s="118" t="s">
        <v>215</v>
      </c>
    </row>
    <row r="41" spans="1:14" ht="12" customHeight="1" thickBot="1" x14ac:dyDescent="0.25">
      <c r="A41" s="182" t="s">
        <v>13</v>
      </c>
      <c r="B41" s="183" t="str">
        <f>LEFT(A41,3)</f>
        <v>215</v>
      </c>
      <c r="C41" s="31" t="s">
        <v>96</v>
      </c>
      <c r="D41" s="32" t="s">
        <v>188</v>
      </c>
      <c r="E41" s="55" t="s">
        <v>261</v>
      </c>
      <c r="F41" s="56" t="str">
        <f>RIGHT(A41,LEN(A41)-5)</f>
        <v>Γ' ΑΘΗΝΑΣ</v>
      </c>
      <c r="G41" s="46" t="s">
        <v>189</v>
      </c>
      <c r="H41" s="58" t="s">
        <v>6</v>
      </c>
      <c r="I41" s="57" t="s">
        <v>10</v>
      </c>
      <c r="J41" s="59">
        <v>32</v>
      </c>
      <c r="K41" s="59"/>
      <c r="L41" s="59"/>
      <c r="M41" s="59">
        <v>2</v>
      </c>
      <c r="N41" s="119" t="s">
        <v>215</v>
      </c>
    </row>
    <row r="42" spans="1:14" ht="12" customHeight="1" thickTop="1" x14ac:dyDescent="0.2">
      <c r="A42" s="170" t="s">
        <v>13</v>
      </c>
      <c r="B42" s="15" t="str">
        <f>LEFT(A42,3)</f>
        <v>215</v>
      </c>
      <c r="C42" s="31" t="s">
        <v>96</v>
      </c>
      <c r="D42" s="32" t="s">
        <v>188</v>
      </c>
      <c r="E42" s="38" t="s">
        <v>261</v>
      </c>
      <c r="F42" s="39" t="str">
        <f>RIGHT(A42,LEN(A42)-5)</f>
        <v>Γ' ΑΘΗΝΑΣ</v>
      </c>
      <c r="G42" s="51" t="s">
        <v>262</v>
      </c>
      <c r="H42" s="41" t="s">
        <v>4</v>
      </c>
      <c r="I42" s="40" t="s">
        <v>9</v>
      </c>
      <c r="J42" s="8">
        <v>10</v>
      </c>
      <c r="K42" s="54"/>
      <c r="L42" s="8">
        <v>1</v>
      </c>
      <c r="M42" s="8"/>
      <c r="N42" s="140" t="s">
        <v>216</v>
      </c>
    </row>
    <row r="43" spans="1:14" ht="12" customHeight="1" x14ac:dyDescent="0.2">
      <c r="A43" s="170" t="s">
        <v>13</v>
      </c>
      <c r="B43" s="15" t="str">
        <f>LEFT(A43,3)</f>
        <v>215</v>
      </c>
      <c r="C43" s="31" t="s">
        <v>96</v>
      </c>
      <c r="D43" s="32" t="s">
        <v>188</v>
      </c>
      <c r="E43" s="33" t="s">
        <v>261</v>
      </c>
      <c r="F43" s="34" t="str">
        <f>RIGHT(A43,LEN(A43)-5)</f>
        <v>Γ' ΑΘΗΝΑΣ</v>
      </c>
      <c r="G43" s="40" t="s">
        <v>262</v>
      </c>
      <c r="H43" s="36" t="s">
        <v>4</v>
      </c>
      <c r="I43" s="35" t="s">
        <v>10</v>
      </c>
      <c r="J43" s="16">
        <v>24</v>
      </c>
      <c r="K43" s="67">
        <f>SUM(J42:J45)</f>
        <v>96</v>
      </c>
      <c r="L43" s="16"/>
      <c r="M43" s="16">
        <v>2</v>
      </c>
      <c r="N43" s="23" t="s">
        <v>216</v>
      </c>
    </row>
    <row r="44" spans="1:14" ht="12" customHeight="1" x14ac:dyDescent="0.2">
      <c r="A44" s="170" t="s">
        <v>13</v>
      </c>
      <c r="B44" s="15" t="str">
        <f t="shared" si="0"/>
        <v>215</v>
      </c>
      <c r="C44" s="31" t="s">
        <v>96</v>
      </c>
      <c r="D44" s="32" t="s">
        <v>188</v>
      </c>
      <c r="E44" s="38" t="s">
        <v>261</v>
      </c>
      <c r="F44" s="39" t="str">
        <f t="shared" si="4"/>
        <v>Γ' ΑΘΗΝΑΣ</v>
      </c>
      <c r="G44" s="40" t="s">
        <v>262</v>
      </c>
      <c r="H44" s="41" t="s">
        <v>7</v>
      </c>
      <c r="I44" s="40" t="s">
        <v>9</v>
      </c>
      <c r="J44" s="8">
        <v>55</v>
      </c>
      <c r="K44" s="54"/>
      <c r="L44" s="8">
        <v>4</v>
      </c>
      <c r="M44" s="8"/>
      <c r="N44" s="110" t="s">
        <v>216</v>
      </c>
    </row>
    <row r="45" spans="1:14" ht="12" customHeight="1" thickBot="1" x14ac:dyDescent="0.25">
      <c r="A45" s="170" t="s">
        <v>13</v>
      </c>
      <c r="B45" s="15" t="str">
        <f t="shared" si="0"/>
        <v>215</v>
      </c>
      <c r="C45" s="31" t="s">
        <v>96</v>
      </c>
      <c r="D45" s="32" t="s">
        <v>188</v>
      </c>
      <c r="E45" s="44" t="s">
        <v>261</v>
      </c>
      <c r="F45" s="45" t="str">
        <f t="shared" si="4"/>
        <v>Γ' ΑΘΗΝΑΣ</v>
      </c>
      <c r="G45" s="40" t="s">
        <v>262</v>
      </c>
      <c r="H45" s="47" t="s">
        <v>7</v>
      </c>
      <c r="I45" s="46" t="s">
        <v>10</v>
      </c>
      <c r="J45" s="12">
        <v>7</v>
      </c>
      <c r="K45" s="60"/>
      <c r="L45" s="12"/>
      <c r="M45" s="12">
        <v>1</v>
      </c>
      <c r="N45" s="110" t="s">
        <v>216</v>
      </c>
    </row>
    <row r="46" spans="1:14" ht="12" customHeight="1" thickTop="1" x14ac:dyDescent="0.2">
      <c r="A46" s="184" t="s">
        <v>45</v>
      </c>
      <c r="B46" s="185" t="str">
        <f t="shared" si="0"/>
        <v>224</v>
      </c>
      <c r="C46" s="31" t="s">
        <v>96</v>
      </c>
      <c r="D46" s="64" t="s">
        <v>97</v>
      </c>
      <c r="E46" s="49" t="s">
        <v>98</v>
      </c>
      <c r="F46" s="50" t="str">
        <f t="shared" si="4"/>
        <v>ΑΝΑΤ. ΑΤΤΙΚΗ</v>
      </c>
      <c r="G46" s="51" t="s">
        <v>52</v>
      </c>
      <c r="H46" s="52" t="s">
        <v>3</v>
      </c>
      <c r="I46" s="51" t="s">
        <v>9</v>
      </c>
      <c r="J46" s="13">
        <v>2</v>
      </c>
      <c r="K46" s="61"/>
      <c r="L46" s="13">
        <v>1</v>
      </c>
      <c r="M46" s="13"/>
      <c r="N46" s="113" t="s">
        <v>212</v>
      </c>
    </row>
    <row r="47" spans="1:14" ht="12" customHeight="1" x14ac:dyDescent="0.2">
      <c r="A47" s="170" t="s">
        <v>45</v>
      </c>
      <c r="B47" s="15" t="str">
        <f t="shared" si="0"/>
        <v>224</v>
      </c>
      <c r="C47" s="31" t="s">
        <v>96</v>
      </c>
      <c r="D47" s="32" t="s">
        <v>97</v>
      </c>
      <c r="E47" s="38" t="s">
        <v>98</v>
      </c>
      <c r="F47" s="39" t="str">
        <f t="shared" si="4"/>
        <v>ΑΝΑΤ. ΑΤΤΙΚΗ</v>
      </c>
      <c r="G47" s="40" t="s">
        <v>52</v>
      </c>
      <c r="H47" s="41" t="s">
        <v>4</v>
      </c>
      <c r="I47" s="40" t="s">
        <v>9</v>
      </c>
      <c r="J47" s="8">
        <v>13</v>
      </c>
      <c r="K47" s="54"/>
      <c r="L47" s="8">
        <v>1</v>
      </c>
      <c r="M47" s="8"/>
      <c r="N47" s="110" t="s">
        <v>212</v>
      </c>
    </row>
    <row r="48" spans="1:14" ht="12" customHeight="1" x14ac:dyDescent="0.2">
      <c r="A48" s="170" t="s">
        <v>45</v>
      </c>
      <c r="B48" s="15" t="str">
        <f t="shared" si="0"/>
        <v>224</v>
      </c>
      <c r="C48" s="31" t="s">
        <v>96</v>
      </c>
      <c r="D48" s="43" t="s">
        <v>97</v>
      </c>
      <c r="E48" s="38" t="s">
        <v>98</v>
      </c>
      <c r="F48" s="39" t="str">
        <f t="shared" si="4"/>
        <v>ΑΝΑΤ. ΑΤΤΙΚΗ</v>
      </c>
      <c r="G48" s="40" t="s">
        <v>52</v>
      </c>
      <c r="H48" s="41" t="s">
        <v>5</v>
      </c>
      <c r="I48" s="40" t="s">
        <v>9</v>
      </c>
      <c r="J48" s="8">
        <v>16</v>
      </c>
      <c r="K48" s="54">
        <f>SUM(J46:J50)</f>
        <v>68</v>
      </c>
      <c r="L48" s="8">
        <v>2</v>
      </c>
      <c r="M48" s="8"/>
      <c r="N48" s="22" t="s">
        <v>212</v>
      </c>
    </row>
    <row r="49" spans="1:14" ht="12" customHeight="1" x14ac:dyDescent="0.2">
      <c r="A49" s="170" t="s">
        <v>45</v>
      </c>
      <c r="B49" s="15" t="str">
        <f t="shared" si="0"/>
        <v>224</v>
      </c>
      <c r="C49" s="31" t="s">
        <v>96</v>
      </c>
      <c r="D49" s="32" t="s">
        <v>97</v>
      </c>
      <c r="E49" s="38" t="s">
        <v>98</v>
      </c>
      <c r="F49" s="39" t="str">
        <f t="shared" si="4"/>
        <v>ΑΝΑΤ. ΑΤΤΙΚΗ</v>
      </c>
      <c r="G49" s="40" t="s">
        <v>52</v>
      </c>
      <c r="H49" s="41" t="s">
        <v>7</v>
      </c>
      <c r="I49" s="40" t="s">
        <v>9</v>
      </c>
      <c r="J49" s="8">
        <v>22</v>
      </c>
      <c r="K49" s="54"/>
      <c r="L49" s="8">
        <v>2</v>
      </c>
      <c r="M49" s="8"/>
      <c r="N49" s="110" t="s">
        <v>212</v>
      </c>
    </row>
    <row r="50" spans="1:14" ht="12" customHeight="1" thickBot="1" x14ac:dyDescent="0.25">
      <c r="A50" s="180" t="s">
        <v>45</v>
      </c>
      <c r="B50" s="181" t="str">
        <f t="shared" si="0"/>
        <v>224</v>
      </c>
      <c r="C50" s="31" t="s">
        <v>96</v>
      </c>
      <c r="D50" s="66" t="s">
        <v>97</v>
      </c>
      <c r="E50" s="55" t="s">
        <v>98</v>
      </c>
      <c r="F50" s="56" t="str">
        <f t="shared" si="4"/>
        <v>ΑΝΑΤ. ΑΤΤΙΚΗ</v>
      </c>
      <c r="G50" s="57" t="s">
        <v>52</v>
      </c>
      <c r="H50" s="58" t="s">
        <v>6</v>
      </c>
      <c r="I50" s="57" t="s">
        <v>9</v>
      </c>
      <c r="J50" s="244">
        <f>14+1</f>
        <v>15</v>
      </c>
      <c r="K50" s="59"/>
      <c r="L50" s="59">
        <v>1</v>
      </c>
      <c r="M50" s="59"/>
      <c r="N50" s="111" t="s">
        <v>212</v>
      </c>
    </row>
    <row r="51" spans="1:14" ht="12" customHeight="1" thickTop="1" x14ac:dyDescent="0.2">
      <c r="A51" s="178" t="s">
        <v>46</v>
      </c>
      <c r="B51" s="179" t="str">
        <f t="shared" si="0"/>
        <v>227</v>
      </c>
      <c r="C51" s="31" t="s">
        <v>96</v>
      </c>
      <c r="D51" s="64" t="s">
        <v>99</v>
      </c>
      <c r="E51" s="49" t="s">
        <v>100</v>
      </c>
      <c r="F51" s="50" t="str">
        <f t="shared" si="4"/>
        <v>ΔΥΤ. ΑΤΤΙΚΗ</v>
      </c>
      <c r="G51" s="51" t="s">
        <v>53</v>
      </c>
      <c r="H51" s="52" t="s">
        <v>3</v>
      </c>
      <c r="I51" s="51" t="s">
        <v>9</v>
      </c>
      <c r="J51" s="198">
        <v>1</v>
      </c>
      <c r="K51" s="53"/>
      <c r="L51" s="7">
        <v>1</v>
      </c>
      <c r="M51" s="7"/>
      <c r="N51" s="120" t="s">
        <v>246</v>
      </c>
    </row>
    <row r="52" spans="1:14" ht="12" customHeight="1" x14ac:dyDescent="0.2">
      <c r="A52" s="170" t="s">
        <v>46</v>
      </c>
      <c r="B52" s="15" t="str">
        <f t="shared" si="0"/>
        <v>227</v>
      </c>
      <c r="C52" s="31" t="s">
        <v>96</v>
      </c>
      <c r="D52" s="32" t="s">
        <v>99</v>
      </c>
      <c r="E52" s="38" t="s">
        <v>100</v>
      </c>
      <c r="F52" s="39" t="str">
        <f t="shared" si="4"/>
        <v>ΔΥΤ. ΑΤΤΙΚΗ</v>
      </c>
      <c r="G52" s="40" t="s">
        <v>53</v>
      </c>
      <c r="H52" s="41" t="s">
        <v>4</v>
      </c>
      <c r="I52" s="40" t="s">
        <v>9</v>
      </c>
      <c r="J52" s="196">
        <v>14</v>
      </c>
      <c r="K52" s="42"/>
      <c r="L52" s="5">
        <v>1</v>
      </c>
      <c r="M52" s="5"/>
      <c r="N52" s="121" t="s">
        <v>246</v>
      </c>
    </row>
    <row r="53" spans="1:14" ht="12" customHeight="1" x14ac:dyDescent="0.2">
      <c r="A53" s="170" t="s">
        <v>46</v>
      </c>
      <c r="B53" s="15" t="str">
        <f t="shared" si="0"/>
        <v>227</v>
      </c>
      <c r="C53" s="31" t="s">
        <v>96</v>
      </c>
      <c r="D53" s="43" t="s">
        <v>99</v>
      </c>
      <c r="E53" s="38" t="s">
        <v>100</v>
      </c>
      <c r="F53" s="39" t="str">
        <f t="shared" si="4"/>
        <v>ΔΥΤ. ΑΤΤΙΚΗ</v>
      </c>
      <c r="G53" s="40" t="s">
        <v>53</v>
      </c>
      <c r="H53" s="41" t="s">
        <v>5</v>
      </c>
      <c r="I53" s="40" t="s">
        <v>9</v>
      </c>
      <c r="J53" s="196">
        <v>7</v>
      </c>
      <c r="K53" s="42">
        <f>SUM(J51:J55)</f>
        <v>57</v>
      </c>
      <c r="L53" s="5">
        <v>1</v>
      </c>
      <c r="M53" s="5"/>
      <c r="N53" s="228" t="s">
        <v>246</v>
      </c>
    </row>
    <row r="54" spans="1:14" ht="12" customHeight="1" x14ac:dyDescent="0.2">
      <c r="A54" s="170" t="s">
        <v>46</v>
      </c>
      <c r="B54" s="15" t="str">
        <f t="shared" si="0"/>
        <v>227</v>
      </c>
      <c r="C54" s="65" t="s">
        <v>96</v>
      </c>
      <c r="D54" s="32" t="s">
        <v>99</v>
      </c>
      <c r="E54" s="38" t="s">
        <v>100</v>
      </c>
      <c r="F54" s="39" t="str">
        <f t="shared" si="4"/>
        <v>ΔΥΤ. ΑΤΤΙΚΗ</v>
      </c>
      <c r="G54" s="40" t="s">
        <v>53</v>
      </c>
      <c r="H54" s="41" t="s">
        <v>7</v>
      </c>
      <c r="I54" s="40" t="s">
        <v>9</v>
      </c>
      <c r="J54" s="196">
        <v>26</v>
      </c>
      <c r="K54" s="42"/>
      <c r="L54" s="5">
        <v>2</v>
      </c>
      <c r="M54" s="5"/>
      <c r="N54" s="121" t="s">
        <v>246</v>
      </c>
    </row>
    <row r="55" spans="1:14" ht="12" customHeight="1" thickBot="1" x14ac:dyDescent="0.25">
      <c r="A55" s="182" t="s">
        <v>46</v>
      </c>
      <c r="B55" s="183" t="str">
        <f t="shared" si="0"/>
        <v>227</v>
      </c>
      <c r="C55" s="31" t="s">
        <v>96</v>
      </c>
      <c r="D55" s="66" t="s">
        <v>99</v>
      </c>
      <c r="E55" s="55" t="s">
        <v>100</v>
      </c>
      <c r="F55" s="56" t="str">
        <f t="shared" si="4"/>
        <v>ΔΥΤ. ΑΤΤΙΚΗ</v>
      </c>
      <c r="G55" s="57" t="s">
        <v>53</v>
      </c>
      <c r="H55" s="58" t="s">
        <v>6</v>
      </c>
      <c r="I55" s="57" t="s">
        <v>9</v>
      </c>
      <c r="J55" s="63">
        <v>9</v>
      </c>
      <c r="K55" s="63"/>
      <c r="L55" s="206">
        <v>1</v>
      </c>
      <c r="M55" s="206"/>
      <c r="N55" s="123" t="s">
        <v>246</v>
      </c>
    </row>
    <row r="56" spans="1:14" ht="12" customHeight="1" thickTop="1" x14ac:dyDescent="0.2">
      <c r="A56" s="184" t="s">
        <v>15</v>
      </c>
      <c r="B56" s="185" t="str">
        <f t="shared" si="0"/>
        <v>230</v>
      </c>
      <c r="C56" s="31" t="s">
        <v>96</v>
      </c>
      <c r="D56" s="64" t="s">
        <v>101</v>
      </c>
      <c r="E56" s="108" t="s">
        <v>176</v>
      </c>
      <c r="F56" s="50" t="str">
        <f>RIGHT(A58,LEN(A58)-5)</f>
        <v>ΠΕΙΡΑΙΑΣ</v>
      </c>
      <c r="G56" s="51" t="s">
        <v>54</v>
      </c>
      <c r="H56" s="52" t="s">
        <v>3</v>
      </c>
      <c r="I56" s="51" t="s">
        <v>9</v>
      </c>
      <c r="J56" s="13">
        <v>4</v>
      </c>
      <c r="K56" s="61"/>
      <c r="L56" s="13">
        <v>1</v>
      </c>
      <c r="M56" s="13"/>
      <c r="N56" s="116" t="s">
        <v>209</v>
      </c>
    </row>
    <row r="57" spans="1:14" ht="12" customHeight="1" x14ac:dyDescent="0.2">
      <c r="A57" s="170" t="s">
        <v>15</v>
      </c>
      <c r="B57" s="15" t="str">
        <f t="shared" si="0"/>
        <v>230</v>
      </c>
      <c r="C57" s="31" t="s">
        <v>96</v>
      </c>
      <c r="D57" s="32" t="s">
        <v>101</v>
      </c>
      <c r="E57" s="68" t="s">
        <v>176</v>
      </c>
      <c r="F57" s="39" t="str">
        <f>RIGHT(A59,LEN(A59)-5)</f>
        <v>ΠΕΙΡΑΙΑΣ</v>
      </c>
      <c r="G57" s="40" t="s">
        <v>54</v>
      </c>
      <c r="H57" s="41" t="s">
        <v>3</v>
      </c>
      <c r="I57" s="40" t="s">
        <v>10</v>
      </c>
      <c r="J57" s="8">
        <v>9</v>
      </c>
      <c r="K57" s="190"/>
      <c r="L57" s="8"/>
      <c r="M57" s="17">
        <v>1</v>
      </c>
      <c r="N57" s="118" t="s">
        <v>209</v>
      </c>
    </row>
    <row r="58" spans="1:14" ht="12" customHeight="1" x14ac:dyDescent="0.2">
      <c r="A58" s="170" t="s">
        <v>15</v>
      </c>
      <c r="B58" s="15" t="str">
        <f t="shared" si="0"/>
        <v>230</v>
      </c>
      <c r="C58" s="31" t="s">
        <v>96</v>
      </c>
      <c r="D58" s="32" t="s">
        <v>101</v>
      </c>
      <c r="E58" s="68" t="s">
        <v>176</v>
      </c>
      <c r="F58" s="39" t="str">
        <f>RIGHT(A60,LEN(A60)-5)</f>
        <v>ΠΕΙΡΑΙΑΣ</v>
      </c>
      <c r="G58" s="40" t="s">
        <v>54</v>
      </c>
      <c r="H58" s="41" t="s">
        <v>4</v>
      </c>
      <c r="I58" s="40" t="s">
        <v>9</v>
      </c>
      <c r="J58" s="8">
        <v>23</v>
      </c>
      <c r="K58" s="54"/>
      <c r="L58" s="8">
        <v>2</v>
      </c>
      <c r="M58" s="8"/>
      <c r="N58" s="227" t="s">
        <v>209</v>
      </c>
    </row>
    <row r="59" spans="1:14" ht="12" customHeight="1" x14ac:dyDescent="0.2">
      <c r="A59" s="170" t="s">
        <v>15</v>
      </c>
      <c r="B59" s="15" t="str">
        <f t="shared" si="0"/>
        <v>230</v>
      </c>
      <c r="C59" s="31" t="s">
        <v>96</v>
      </c>
      <c r="D59" s="43" t="s">
        <v>101</v>
      </c>
      <c r="E59" s="68" t="s">
        <v>176</v>
      </c>
      <c r="F59" s="39" t="str">
        <f>RIGHT(A61,LEN(A61)-5)</f>
        <v>ΠΕΙΡΑΙΑΣ</v>
      </c>
      <c r="G59" s="40" t="s">
        <v>54</v>
      </c>
      <c r="H59" s="41" t="s">
        <v>4</v>
      </c>
      <c r="I59" s="40" t="s">
        <v>10</v>
      </c>
      <c r="J59" s="8">
        <v>19</v>
      </c>
      <c r="K59" s="54">
        <f>SUM(J56:J61)</f>
        <v>128</v>
      </c>
      <c r="L59" s="8"/>
      <c r="M59" s="8">
        <v>2</v>
      </c>
      <c r="N59" s="118" t="s">
        <v>209</v>
      </c>
    </row>
    <row r="60" spans="1:14" ht="12" customHeight="1" x14ac:dyDescent="0.2">
      <c r="A60" s="170" t="s">
        <v>15</v>
      </c>
      <c r="B60" s="15" t="str">
        <f>LEFT(A60,3)</f>
        <v>230</v>
      </c>
      <c r="C60" s="65" t="s">
        <v>96</v>
      </c>
      <c r="D60" s="32" t="s">
        <v>101</v>
      </c>
      <c r="E60" s="68" t="s">
        <v>176</v>
      </c>
      <c r="F60" s="39" t="str">
        <f>RIGHT(A64,LEN(A64)-5)</f>
        <v>ΠΕΙΡΑΙΑΣ</v>
      </c>
      <c r="G60" s="40" t="s">
        <v>54</v>
      </c>
      <c r="H60" s="41" t="s">
        <v>6</v>
      </c>
      <c r="I60" s="40" t="s">
        <v>9</v>
      </c>
      <c r="J60" s="54">
        <v>37</v>
      </c>
      <c r="K60" s="54"/>
      <c r="L60" s="54">
        <v>3</v>
      </c>
      <c r="M60" s="54"/>
      <c r="N60" s="118" t="s">
        <v>209</v>
      </c>
    </row>
    <row r="61" spans="1:14" ht="12" customHeight="1" thickBot="1" x14ac:dyDescent="0.25">
      <c r="A61" s="186" t="s">
        <v>15</v>
      </c>
      <c r="B61" s="187" t="str">
        <f>LEFT(A61,3)</f>
        <v>230</v>
      </c>
      <c r="C61" s="31" t="s">
        <v>96</v>
      </c>
      <c r="D61" s="32" t="s">
        <v>101</v>
      </c>
      <c r="E61" s="69" t="s">
        <v>176</v>
      </c>
      <c r="F61" s="45" t="str">
        <f>RIGHT(A65,LEN(A65)-5)</f>
        <v>ΠΕΙΡΑΙΑΣ</v>
      </c>
      <c r="G61" s="46" t="s">
        <v>54</v>
      </c>
      <c r="H61" s="47" t="s">
        <v>6</v>
      </c>
      <c r="I61" s="46" t="s">
        <v>10</v>
      </c>
      <c r="J61" s="60">
        <v>36</v>
      </c>
      <c r="K61" s="60"/>
      <c r="L61" s="60"/>
      <c r="M61" s="60">
        <v>3</v>
      </c>
      <c r="N61" s="130" t="s">
        <v>209</v>
      </c>
    </row>
    <row r="62" spans="1:14" ht="12" customHeight="1" thickTop="1" x14ac:dyDescent="0.2">
      <c r="A62" s="170" t="s">
        <v>15</v>
      </c>
      <c r="B62" s="15" t="str">
        <f t="shared" si="0"/>
        <v>230</v>
      </c>
      <c r="C62" s="31" t="s">
        <v>96</v>
      </c>
      <c r="D62" s="32" t="s">
        <v>101</v>
      </c>
      <c r="E62" s="108" t="s">
        <v>176</v>
      </c>
      <c r="F62" s="50" t="str">
        <f>RIGHT(A56,LEN(A56)-5)</f>
        <v>ΠΕΙΡΑΙΑΣ</v>
      </c>
      <c r="G62" s="51" t="s">
        <v>195</v>
      </c>
      <c r="H62" s="52" t="s">
        <v>5</v>
      </c>
      <c r="I62" s="51" t="s">
        <v>9</v>
      </c>
      <c r="J62" s="13">
        <v>18</v>
      </c>
      <c r="K62" s="61"/>
      <c r="L62" s="13">
        <v>2</v>
      </c>
      <c r="M62" s="13"/>
      <c r="N62" s="116" t="s">
        <v>210</v>
      </c>
    </row>
    <row r="63" spans="1:14" ht="12" customHeight="1" x14ac:dyDescent="0.2">
      <c r="A63" s="170" t="s">
        <v>15</v>
      </c>
      <c r="B63" s="15" t="str">
        <f t="shared" si="0"/>
        <v>230</v>
      </c>
      <c r="C63" s="31" t="s">
        <v>96</v>
      </c>
      <c r="D63" s="32" t="s">
        <v>101</v>
      </c>
      <c r="E63" s="68" t="s">
        <v>176</v>
      </c>
      <c r="F63" s="39" t="str">
        <f>RIGHT(A57,LEN(A57)-5)</f>
        <v>ΠΕΙΡΑΙΑΣ</v>
      </c>
      <c r="G63" s="40" t="s">
        <v>195</v>
      </c>
      <c r="H63" s="41" t="s">
        <v>5</v>
      </c>
      <c r="I63" s="40" t="s">
        <v>10</v>
      </c>
      <c r="J63" s="8">
        <v>7</v>
      </c>
      <c r="K63" s="54">
        <f>SUM(J62:J65)</f>
        <v>123</v>
      </c>
      <c r="L63" s="8"/>
      <c r="M63" s="8">
        <v>1</v>
      </c>
      <c r="N63" s="23" t="s">
        <v>210</v>
      </c>
    </row>
    <row r="64" spans="1:14" ht="12" customHeight="1" x14ac:dyDescent="0.2">
      <c r="A64" s="170" t="s">
        <v>15</v>
      </c>
      <c r="B64" s="15" t="str">
        <f t="shared" si="0"/>
        <v>230</v>
      </c>
      <c r="C64" s="31" t="s">
        <v>96</v>
      </c>
      <c r="D64" s="32" t="s">
        <v>101</v>
      </c>
      <c r="E64" s="68" t="s">
        <v>176</v>
      </c>
      <c r="F64" s="39" t="str">
        <f>RIGHT(A62,LEN(A62)-5)</f>
        <v>ΠΕΙΡΑΙΑΣ</v>
      </c>
      <c r="G64" s="40" t="s">
        <v>195</v>
      </c>
      <c r="H64" s="41" t="s">
        <v>7</v>
      </c>
      <c r="I64" s="40" t="s">
        <v>9</v>
      </c>
      <c r="J64" s="8">
        <v>62</v>
      </c>
      <c r="K64" s="54"/>
      <c r="L64" s="8">
        <v>5</v>
      </c>
      <c r="M64" s="8"/>
      <c r="N64" s="118" t="s">
        <v>210</v>
      </c>
    </row>
    <row r="65" spans="1:14" ht="12" customHeight="1" thickBot="1" x14ac:dyDescent="0.25">
      <c r="A65" s="170" t="s">
        <v>15</v>
      </c>
      <c r="B65" s="15" t="str">
        <f t="shared" si="0"/>
        <v>230</v>
      </c>
      <c r="C65" s="31" t="s">
        <v>96</v>
      </c>
      <c r="D65" s="155" t="s">
        <v>101</v>
      </c>
      <c r="E65" s="213" t="s">
        <v>176</v>
      </c>
      <c r="F65" s="214" t="str">
        <f>RIGHT(A63,LEN(A63)-5)</f>
        <v>ΠΕΙΡΑΙΑΣ</v>
      </c>
      <c r="G65" s="146" t="s">
        <v>195</v>
      </c>
      <c r="H65" s="215" t="s">
        <v>7</v>
      </c>
      <c r="I65" s="216" t="s">
        <v>10</v>
      </c>
      <c r="J65" s="217">
        <v>36</v>
      </c>
      <c r="K65" s="218"/>
      <c r="L65" s="217"/>
      <c r="M65" s="217">
        <v>3</v>
      </c>
      <c r="N65" s="219" t="s">
        <v>210</v>
      </c>
    </row>
    <row r="66" spans="1:14" ht="12" customHeight="1" thickTop="1" x14ac:dyDescent="0.2">
      <c r="A66" s="178" t="s">
        <v>16</v>
      </c>
      <c r="B66" s="179" t="str">
        <f t="shared" ref="B66:B125" si="5">LEFT(A66,3)</f>
        <v>236</v>
      </c>
      <c r="C66" s="131" t="s">
        <v>106</v>
      </c>
      <c r="D66" s="132" t="s">
        <v>102</v>
      </c>
      <c r="E66" s="133" t="s">
        <v>103</v>
      </c>
      <c r="F66" s="134" t="str">
        <f t="shared" ref="F66:F97" si="6">RIGHT(A66,LEN(A66)-5)</f>
        <v>ΛΕΣΒΟΣ</v>
      </c>
      <c r="G66" s="135" t="s">
        <v>55</v>
      </c>
      <c r="H66" s="136" t="s">
        <v>3</v>
      </c>
      <c r="I66" s="135" t="s">
        <v>9</v>
      </c>
      <c r="J66" s="138">
        <v>7</v>
      </c>
      <c r="K66" s="137"/>
      <c r="L66" s="138">
        <v>1</v>
      </c>
      <c r="M66" s="138"/>
      <c r="N66" s="139" t="s">
        <v>251</v>
      </c>
    </row>
    <row r="67" spans="1:14" ht="12" customHeight="1" x14ac:dyDescent="0.2">
      <c r="A67" s="170" t="s">
        <v>16</v>
      </c>
      <c r="B67" s="15" t="str">
        <f t="shared" si="5"/>
        <v>236</v>
      </c>
      <c r="C67" s="31" t="s">
        <v>106</v>
      </c>
      <c r="D67" s="32" t="s">
        <v>102</v>
      </c>
      <c r="E67" s="38" t="s">
        <v>103</v>
      </c>
      <c r="F67" s="39" t="str">
        <f t="shared" si="6"/>
        <v>ΛΕΣΒΟΣ</v>
      </c>
      <c r="G67" s="40" t="s">
        <v>55</v>
      </c>
      <c r="H67" s="41" t="s">
        <v>4</v>
      </c>
      <c r="I67" s="40" t="s">
        <v>9</v>
      </c>
      <c r="J67" s="8">
        <v>13</v>
      </c>
      <c r="K67" s="54"/>
      <c r="L67" s="8">
        <v>1</v>
      </c>
      <c r="M67" s="8"/>
      <c r="N67" s="118" t="s">
        <v>251</v>
      </c>
    </row>
    <row r="68" spans="1:14" ht="12" customHeight="1" x14ac:dyDescent="0.2">
      <c r="A68" s="170" t="s">
        <v>16</v>
      </c>
      <c r="B68" s="15" t="str">
        <f t="shared" si="5"/>
        <v>236</v>
      </c>
      <c r="C68" s="31" t="s">
        <v>106</v>
      </c>
      <c r="D68" s="43" t="s">
        <v>102</v>
      </c>
      <c r="E68" s="38" t="s">
        <v>103</v>
      </c>
      <c r="F68" s="39" t="str">
        <f t="shared" si="6"/>
        <v>ΛΕΣΒΟΣ</v>
      </c>
      <c r="G68" s="40" t="s">
        <v>55</v>
      </c>
      <c r="H68" s="41" t="s">
        <v>5</v>
      </c>
      <c r="I68" s="40" t="s">
        <v>9</v>
      </c>
      <c r="J68" s="8">
        <v>11</v>
      </c>
      <c r="K68" s="54">
        <f>SUM(J66:J71)</f>
        <v>51</v>
      </c>
      <c r="L68" s="8">
        <v>1</v>
      </c>
      <c r="M68" s="8"/>
      <c r="N68" s="23" t="s">
        <v>251</v>
      </c>
    </row>
    <row r="69" spans="1:14" ht="12" customHeight="1" x14ac:dyDescent="0.2">
      <c r="A69" s="170" t="s">
        <v>16</v>
      </c>
      <c r="B69" s="15" t="str">
        <f t="shared" si="5"/>
        <v>236</v>
      </c>
      <c r="C69" s="31" t="s">
        <v>106</v>
      </c>
      <c r="D69" s="32" t="s">
        <v>102</v>
      </c>
      <c r="E69" s="38" t="s">
        <v>103</v>
      </c>
      <c r="F69" s="39" t="str">
        <f t="shared" si="6"/>
        <v>ΛΕΣΒΟΣ</v>
      </c>
      <c r="G69" s="40" t="s">
        <v>55</v>
      </c>
      <c r="H69" s="41" t="s">
        <v>7</v>
      </c>
      <c r="I69" s="40" t="s">
        <v>9</v>
      </c>
      <c r="J69" s="8">
        <v>9</v>
      </c>
      <c r="K69" s="54"/>
      <c r="L69" s="8">
        <v>1</v>
      </c>
      <c r="M69" s="8"/>
      <c r="N69" s="118" t="s">
        <v>251</v>
      </c>
    </row>
    <row r="70" spans="1:14" ht="12" customHeight="1" x14ac:dyDescent="0.2">
      <c r="A70" s="170" t="s">
        <v>16</v>
      </c>
      <c r="B70" s="15" t="str">
        <f t="shared" si="5"/>
        <v>236</v>
      </c>
      <c r="C70" s="65" t="s">
        <v>106</v>
      </c>
      <c r="D70" s="32" t="s">
        <v>102</v>
      </c>
      <c r="E70" s="38" t="s">
        <v>103</v>
      </c>
      <c r="F70" s="39" t="str">
        <f t="shared" si="6"/>
        <v>ΛΕΣΒΟΣ</v>
      </c>
      <c r="G70" s="40" t="s">
        <v>55</v>
      </c>
      <c r="H70" s="41" t="s">
        <v>6</v>
      </c>
      <c r="I70" s="40" t="s">
        <v>9</v>
      </c>
      <c r="J70" s="54">
        <v>8</v>
      </c>
      <c r="K70" s="54"/>
      <c r="L70" s="54">
        <v>1</v>
      </c>
      <c r="M70" s="54"/>
      <c r="N70" s="118" t="s">
        <v>251</v>
      </c>
    </row>
    <row r="71" spans="1:14" ht="12" customHeight="1" thickBot="1" x14ac:dyDescent="0.25">
      <c r="A71" s="182" t="s">
        <v>16</v>
      </c>
      <c r="B71" s="183" t="str">
        <f t="shared" si="5"/>
        <v>236</v>
      </c>
      <c r="C71" s="65" t="s">
        <v>106</v>
      </c>
      <c r="D71" s="66" t="s">
        <v>102</v>
      </c>
      <c r="E71" s="55" t="s">
        <v>103</v>
      </c>
      <c r="F71" s="56" t="str">
        <f t="shared" si="6"/>
        <v>ΛΕΣΒΟΣ</v>
      </c>
      <c r="G71" s="57" t="s">
        <v>55</v>
      </c>
      <c r="H71" s="58" t="s">
        <v>44</v>
      </c>
      <c r="I71" s="57" t="s">
        <v>9</v>
      </c>
      <c r="J71" s="10">
        <v>3</v>
      </c>
      <c r="K71" s="59"/>
      <c r="L71" s="10" t="s">
        <v>190</v>
      </c>
      <c r="M71" s="10"/>
      <c r="N71" s="119" t="s">
        <v>251</v>
      </c>
    </row>
    <row r="72" spans="1:14" ht="12" customHeight="1" thickTop="1" x14ac:dyDescent="0.2">
      <c r="A72" s="184" t="s">
        <v>17</v>
      </c>
      <c r="B72" s="185" t="str">
        <f t="shared" si="5"/>
        <v>237</v>
      </c>
      <c r="C72" s="65" t="s">
        <v>106</v>
      </c>
      <c r="D72" s="64" t="s">
        <v>104</v>
      </c>
      <c r="E72" s="49" t="s">
        <v>105</v>
      </c>
      <c r="F72" s="50" t="str">
        <f t="shared" si="6"/>
        <v>ΣΑΜΟΣ</v>
      </c>
      <c r="G72" s="51" t="s">
        <v>56</v>
      </c>
      <c r="H72" s="52" t="s">
        <v>3</v>
      </c>
      <c r="I72" s="51" t="s">
        <v>9</v>
      </c>
      <c r="J72" s="13">
        <v>2</v>
      </c>
      <c r="K72" s="61"/>
      <c r="L72" s="13">
        <v>1</v>
      </c>
      <c r="M72" s="13"/>
      <c r="N72" s="113" t="s">
        <v>252</v>
      </c>
    </row>
    <row r="73" spans="1:14" ht="12" customHeight="1" x14ac:dyDescent="0.2">
      <c r="A73" s="170" t="s">
        <v>17</v>
      </c>
      <c r="B73" s="15" t="str">
        <f t="shared" si="5"/>
        <v>237</v>
      </c>
      <c r="C73" s="83" t="s">
        <v>106</v>
      </c>
      <c r="D73" s="32" t="s">
        <v>104</v>
      </c>
      <c r="E73" s="38" t="s">
        <v>105</v>
      </c>
      <c r="F73" s="39" t="str">
        <f t="shared" si="6"/>
        <v>ΣΑΜΟΣ</v>
      </c>
      <c r="G73" s="40" t="s">
        <v>56</v>
      </c>
      <c r="H73" s="41" t="s">
        <v>4</v>
      </c>
      <c r="I73" s="40" t="s">
        <v>9</v>
      </c>
      <c r="J73" s="8">
        <v>1</v>
      </c>
      <c r="K73" s="54"/>
      <c r="L73" s="8" t="s">
        <v>190</v>
      </c>
      <c r="M73" s="8"/>
      <c r="N73" s="110" t="s">
        <v>252</v>
      </c>
    </row>
    <row r="74" spans="1:14" ht="12" customHeight="1" x14ac:dyDescent="0.2">
      <c r="A74" s="170" t="s">
        <v>17</v>
      </c>
      <c r="B74" s="15" t="str">
        <f t="shared" si="5"/>
        <v>237</v>
      </c>
      <c r="C74" s="65" t="s">
        <v>106</v>
      </c>
      <c r="D74" s="43" t="s">
        <v>104</v>
      </c>
      <c r="E74" s="38" t="s">
        <v>105</v>
      </c>
      <c r="F74" s="39" t="str">
        <f t="shared" si="6"/>
        <v>ΣΑΜΟΣ</v>
      </c>
      <c r="G74" s="40" t="s">
        <v>56</v>
      </c>
      <c r="H74" s="41" t="s">
        <v>5</v>
      </c>
      <c r="I74" s="40" t="s">
        <v>9</v>
      </c>
      <c r="J74" s="8">
        <v>13</v>
      </c>
      <c r="K74" s="54">
        <f>SUM(J72:J76)</f>
        <v>25</v>
      </c>
      <c r="L74" s="231">
        <v>1</v>
      </c>
      <c r="M74" s="8"/>
      <c r="N74" s="22" t="s">
        <v>252</v>
      </c>
    </row>
    <row r="75" spans="1:14" ht="12" customHeight="1" x14ac:dyDescent="0.2">
      <c r="A75" s="170" t="s">
        <v>17</v>
      </c>
      <c r="B75" s="15" t="str">
        <f t="shared" si="5"/>
        <v>237</v>
      </c>
      <c r="C75" s="65" t="s">
        <v>106</v>
      </c>
      <c r="D75" s="32" t="s">
        <v>104</v>
      </c>
      <c r="E75" s="38" t="s">
        <v>105</v>
      </c>
      <c r="F75" s="39" t="str">
        <f t="shared" si="6"/>
        <v>ΣΑΜΟΣ</v>
      </c>
      <c r="G75" s="40" t="s">
        <v>56</v>
      </c>
      <c r="H75" s="41" t="s">
        <v>7</v>
      </c>
      <c r="I75" s="40" t="s">
        <v>9</v>
      </c>
      <c r="J75" s="8">
        <v>3</v>
      </c>
      <c r="K75" s="54"/>
      <c r="L75" s="240">
        <v>1</v>
      </c>
      <c r="M75" s="8"/>
      <c r="N75" s="110" t="s">
        <v>252</v>
      </c>
    </row>
    <row r="76" spans="1:14" ht="12" customHeight="1" thickBot="1" x14ac:dyDescent="0.25">
      <c r="A76" s="180" t="s">
        <v>17</v>
      </c>
      <c r="B76" s="181" t="str">
        <f t="shared" si="5"/>
        <v>237</v>
      </c>
      <c r="C76" s="65" t="s">
        <v>106</v>
      </c>
      <c r="D76" s="66" t="s">
        <v>104</v>
      </c>
      <c r="E76" s="55" t="s">
        <v>105</v>
      </c>
      <c r="F76" s="56" t="str">
        <f t="shared" si="6"/>
        <v>ΣΑΜΟΣ</v>
      </c>
      <c r="G76" s="57" t="s">
        <v>56</v>
      </c>
      <c r="H76" s="58" t="s">
        <v>6</v>
      </c>
      <c r="I76" s="57" t="s">
        <v>9</v>
      </c>
      <c r="J76" s="59">
        <v>6</v>
      </c>
      <c r="K76" s="59"/>
      <c r="L76" s="59">
        <v>1</v>
      </c>
      <c r="M76" s="59"/>
      <c r="N76" s="111" t="s">
        <v>252</v>
      </c>
    </row>
    <row r="77" spans="1:14" ht="12" customHeight="1" thickTop="1" x14ac:dyDescent="0.2">
      <c r="A77" s="178" t="s">
        <v>18</v>
      </c>
      <c r="B77" s="179" t="str">
        <f t="shared" si="5"/>
        <v>238</v>
      </c>
      <c r="C77" s="65" t="s">
        <v>106</v>
      </c>
      <c r="D77" s="64" t="s">
        <v>107</v>
      </c>
      <c r="E77" s="49" t="s">
        <v>108</v>
      </c>
      <c r="F77" s="50" t="str">
        <f t="shared" si="6"/>
        <v>ΧΙΟΣ</v>
      </c>
      <c r="G77" s="51" t="s">
        <v>57</v>
      </c>
      <c r="H77" s="52" t="s">
        <v>3</v>
      </c>
      <c r="I77" s="51" t="s">
        <v>9</v>
      </c>
      <c r="J77" s="13">
        <v>1</v>
      </c>
      <c r="K77" s="61"/>
      <c r="L77" s="13" t="s">
        <v>190</v>
      </c>
      <c r="M77" s="13"/>
      <c r="N77" s="113" t="s">
        <v>250</v>
      </c>
    </row>
    <row r="78" spans="1:14" ht="12" customHeight="1" x14ac:dyDescent="0.2">
      <c r="A78" s="170" t="s">
        <v>18</v>
      </c>
      <c r="B78" s="15" t="str">
        <f t="shared" si="5"/>
        <v>238</v>
      </c>
      <c r="C78" s="65" t="s">
        <v>106</v>
      </c>
      <c r="D78" s="32" t="s">
        <v>107</v>
      </c>
      <c r="E78" s="38" t="s">
        <v>108</v>
      </c>
      <c r="F78" s="39" t="str">
        <f t="shared" si="6"/>
        <v>ΧΙΟΣ</v>
      </c>
      <c r="G78" s="40" t="s">
        <v>57</v>
      </c>
      <c r="H78" s="41" t="s">
        <v>4</v>
      </c>
      <c r="I78" s="40" t="s">
        <v>9</v>
      </c>
      <c r="J78" s="8">
        <v>50</v>
      </c>
      <c r="K78" s="54"/>
      <c r="L78" s="8">
        <v>4</v>
      </c>
      <c r="M78" s="8"/>
      <c r="N78" s="110" t="s">
        <v>250</v>
      </c>
    </row>
    <row r="79" spans="1:14" ht="12" customHeight="1" thickBot="1" x14ac:dyDescent="0.25">
      <c r="A79" s="170" t="s">
        <v>18</v>
      </c>
      <c r="B79" s="15" t="str">
        <f t="shared" si="5"/>
        <v>238</v>
      </c>
      <c r="C79" s="65" t="s">
        <v>106</v>
      </c>
      <c r="D79" s="43" t="s">
        <v>107</v>
      </c>
      <c r="E79" s="38" t="s">
        <v>108</v>
      </c>
      <c r="F79" s="39" t="str">
        <f t="shared" si="6"/>
        <v>ΧΙΟΣ</v>
      </c>
      <c r="G79" s="40" t="s">
        <v>57</v>
      </c>
      <c r="H79" s="41" t="s">
        <v>5</v>
      </c>
      <c r="I79" s="40" t="s">
        <v>9</v>
      </c>
      <c r="J79" s="8">
        <v>2</v>
      </c>
      <c r="K79" s="54">
        <f>SUM(J77:J81)</f>
        <v>73</v>
      </c>
      <c r="L79" s="241" t="s">
        <v>190</v>
      </c>
      <c r="M79" s="8"/>
      <c r="N79" s="22" t="s">
        <v>250</v>
      </c>
    </row>
    <row r="80" spans="1:14" ht="12" customHeight="1" thickTop="1" x14ac:dyDescent="0.2">
      <c r="A80" s="170" t="s">
        <v>18</v>
      </c>
      <c r="B80" s="15" t="str">
        <f t="shared" si="5"/>
        <v>238</v>
      </c>
      <c r="C80" s="65" t="s">
        <v>106</v>
      </c>
      <c r="D80" s="32" t="s">
        <v>107</v>
      </c>
      <c r="E80" s="38" t="s">
        <v>108</v>
      </c>
      <c r="F80" s="39" t="str">
        <f t="shared" si="6"/>
        <v>ΧΙΟΣ</v>
      </c>
      <c r="G80" s="40" t="s">
        <v>57</v>
      </c>
      <c r="H80" s="41" t="s">
        <v>7</v>
      </c>
      <c r="I80" s="40" t="s">
        <v>9</v>
      </c>
      <c r="J80" s="8">
        <v>16</v>
      </c>
      <c r="K80" s="54"/>
      <c r="L80" s="8">
        <v>2</v>
      </c>
      <c r="M80" s="8"/>
      <c r="N80" s="110" t="s">
        <v>250</v>
      </c>
    </row>
    <row r="81" spans="1:14" ht="12" customHeight="1" thickBot="1" x14ac:dyDescent="0.25">
      <c r="A81" s="182" t="s">
        <v>18</v>
      </c>
      <c r="B81" s="183" t="str">
        <f t="shared" si="5"/>
        <v>238</v>
      </c>
      <c r="C81" s="65" t="s">
        <v>106</v>
      </c>
      <c r="D81" s="32" t="s">
        <v>107</v>
      </c>
      <c r="E81" s="44" t="s">
        <v>108</v>
      </c>
      <c r="F81" s="45" t="str">
        <f t="shared" si="6"/>
        <v>ΧΙΟΣ</v>
      </c>
      <c r="G81" s="46" t="s">
        <v>57</v>
      </c>
      <c r="H81" s="47" t="s">
        <v>6</v>
      </c>
      <c r="I81" s="46" t="s">
        <v>9</v>
      </c>
      <c r="J81" s="60">
        <v>4</v>
      </c>
      <c r="K81" s="60"/>
      <c r="L81" s="60">
        <v>1</v>
      </c>
      <c r="M81" s="60"/>
      <c r="N81" s="117" t="s">
        <v>250</v>
      </c>
    </row>
    <row r="82" spans="1:14" ht="12" customHeight="1" thickTop="1" x14ac:dyDescent="0.2">
      <c r="A82" s="188" t="s">
        <v>58</v>
      </c>
      <c r="B82" s="189" t="str">
        <f t="shared" si="5"/>
        <v>239</v>
      </c>
      <c r="C82" s="141" t="s">
        <v>112</v>
      </c>
      <c r="D82" s="132" t="s">
        <v>109</v>
      </c>
      <c r="E82" s="142" t="s">
        <v>110</v>
      </c>
      <c r="F82" s="134" t="str">
        <f t="shared" si="6"/>
        <v>ΚΥΚΛΑΔΕΣ</v>
      </c>
      <c r="G82" s="135" t="s">
        <v>61</v>
      </c>
      <c r="H82" s="136" t="s">
        <v>3</v>
      </c>
      <c r="I82" s="135" t="s">
        <v>9</v>
      </c>
      <c r="J82" s="138">
        <v>0</v>
      </c>
      <c r="K82" s="137"/>
      <c r="L82" s="138">
        <v>0</v>
      </c>
      <c r="M82" s="138"/>
      <c r="N82" s="139" t="s">
        <v>225</v>
      </c>
    </row>
    <row r="83" spans="1:14" ht="12" customHeight="1" x14ac:dyDescent="0.2">
      <c r="A83" s="170" t="s">
        <v>58</v>
      </c>
      <c r="B83" s="15" t="str">
        <f t="shared" si="5"/>
        <v>239</v>
      </c>
      <c r="C83" s="70" t="s">
        <v>112</v>
      </c>
      <c r="D83" s="32" t="s">
        <v>109</v>
      </c>
      <c r="E83" s="72" t="s">
        <v>110</v>
      </c>
      <c r="F83" s="39" t="str">
        <f t="shared" si="6"/>
        <v>ΚΥΚΛΑΔΕΣ</v>
      </c>
      <c r="G83" s="40" t="s">
        <v>61</v>
      </c>
      <c r="H83" s="41" t="s">
        <v>4</v>
      </c>
      <c r="I83" s="40" t="s">
        <v>9</v>
      </c>
      <c r="J83" s="8">
        <v>1</v>
      </c>
      <c r="K83" s="54">
        <f>SUM(J82:J86)</f>
        <v>11</v>
      </c>
      <c r="L83" s="8" t="s">
        <v>190</v>
      </c>
      <c r="M83" s="8"/>
      <c r="N83" s="118" t="s">
        <v>225</v>
      </c>
    </row>
    <row r="84" spans="1:14" ht="12" customHeight="1" x14ac:dyDescent="0.2">
      <c r="A84" s="170" t="s">
        <v>58</v>
      </c>
      <c r="B84" s="15" t="str">
        <f t="shared" si="5"/>
        <v>239</v>
      </c>
      <c r="C84" s="70" t="s">
        <v>112</v>
      </c>
      <c r="D84" s="73" t="s">
        <v>109</v>
      </c>
      <c r="E84" s="72" t="s">
        <v>110</v>
      </c>
      <c r="F84" s="39" t="str">
        <f t="shared" si="6"/>
        <v>ΚΥΚΛΑΔΕΣ</v>
      </c>
      <c r="G84" s="40" t="s">
        <v>61</v>
      </c>
      <c r="H84" s="41" t="s">
        <v>5</v>
      </c>
      <c r="I84" s="40" t="s">
        <v>9</v>
      </c>
      <c r="J84" s="8">
        <v>0</v>
      </c>
      <c r="K84" s="54"/>
      <c r="L84" s="8">
        <v>0</v>
      </c>
      <c r="M84" s="8"/>
      <c r="N84" s="118" t="s">
        <v>225</v>
      </c>
    </row>
    <row r="85" spans="1:14" ht="12" customHeight="1" x14ac:dyDescent="0.2">
      <c r="A85" s="170" t="s">
        <v>58</v>
      </c>
      <c r="B85" s="15" t="str">
        <f t="shared" si="5"/>
        <v>239</v>
      </c>
      <c r="C85" s="70" t="s">
        <v>112</v>
      </c>
      <c r="D85" s="32" t="s">
        <v>109</v>
      </c>
      <c r="E85" s="72" t="s">
        <v>110</v>
      </c>
      <c r="F85" s="39" t="str">
        <f t="shared" si="6"/>
        <v>ΚΥΚΛΑΔΕΣ</v>
      </c>
      <c r="G85" s="40" t="s">
        <v>61</v>
      </c>
      <c r="H85" s="41" t="s">
        <v>7</v>
      </c>
      <c r="I85" s="40" t="s">
        <v>9</v>
      </c>
      <c r="J85" s="8">
        <v>7</v>
      </c>
      <c r="K85" s="54"/>
      <c r="L85" s="8">
        <v>1</v>
      </c>
      <c r="M85" s="8"/>
      <c r="N85" s="23" t="s">
        <v>225</v>
      </c>
    </row>
    <row r="86" spans="1:14" ht="12" customHeight="1" thickBot="1" x14ac:dyDescent="0.25">
      <c r="A86" s="180" t="s">
        <v>58</v>
      </c>
      <c r="B86" s="181" t="str">
        <f t="shared" si="5"/>
        <v>239</v>
      </c>
      <c r="C86" s="70" t="s">
        <v>112</v>
      </c>
      <c r="D86" s="66" t="s">
        <v>109</v>
      </c>
      <c r="E86" s="77" t="s">
        <v>110</v>
      </c>
      <c r="F86" s="56" t="str">
        <f t="shared" si="6"/>
        <v>ΚΥΚΛΑΔΕΣ</v>
      </c>
      <c r="G86" s="57" t="s">
        <v>61</v>
      </c>
      <c r="H86" s="58" t="s">
        <v>6</v>
      </c>
      <c r="I86" s="57" t="s">
        <v>9</v>
      </c>
      <c r="J86" s="59">
        <v>3</v>
      </c>
      <c r="K86" s="59"/>
      <c r="L86" s="59">
        <v>1</v>
      </c>
      <c r="M86" s="59"/>
      <c r="N86" s="119" t="s">
        <v>225</v>
      </c>
    </row>
    <row r="87" spans="1:14" ht="12" customHeight="1" thickTop="1" x14ac:dyDescent="0.2">
      <c r="A87" s="178" t="s">
        <v>59</v>
      </c>
      <c r="B87" s="179" t="str">
        <f t="shared" si="5"/>
        <v>244</v>
      </c>
      <c r="C87" s="70" t="s">
        <v>112</v>
      </c>
      <c r="D87" s="80" t="s">
        <v>172</v>
      </c>
      <c r="E87" s="78" t="s">
        <v>111</v>
      </c>
      <c r="F87" s="50" t="str">
        <f t="shared" si="6"/>
        <v>ΔΩΔ/ΝΗΣΟΥ (ΡΟΔΟΣ)</v>
      </c>
      <c r="G87" s="51" t="s">
        <v>62</v>
      </c>
      <c r="H87" s="52" t="s">
        <v>3</v>
      </c>
      <c r="I87" s="51" t="s">
        <v>9</v>
      </c>
      <c r="J87" s="13">
        <v>7</v>
      </c>
      <c r="K87" s="61"/>
      <c r="L87" s="14">
        <v>1</v>
      </c>
      <c r="M87" s="14"/>
      <c r="N87" s="116" t="s">
        <v>248</v>
      </c>
    </row>
    <row r="88" spans="1:14" ht="12" customHeight="1" x14ac:dyDescent="0.2">
      <c r="A88" s="170" t="s">
        <v>59</v>
      </c>
      <c r="B88" s="15" t="str">
        <f t="shared" si="5"/>
        <v>244</v>
      </c>
      <c r="C88" s="70" t="s">
        <v>112</v>
      </c>
      <c r="D88" s="74" t="s">
        <v>172</v>
      </c>
      <c r="E88" s="72" t="s">
        <v>111</v>
      </c>
      <c r="F88" s="39" t="str">
        <f t="shared" si="6"/>
        <v>ΔΩΔ/ΝΗΣΟΥ (ΡΟΔΟΣ)</v>
      </c>
      <c r="G88" s="40" t="s">
        <v>62</v>
      </c>
      <c r="H88" s="41" t="s">
        <v>4</v>
      </c>
      <c r="I88" s="40" t="s">
        <v>9</v>
      </c>
      <c r="J88" s="8">
        <v>4</v>
      </c>
      <c r="K88" s="54"/>
      <c r="L88" s="9">
        <v>1</v>
      </c>
      <c r="M88" s="9"/>
      <c r="N88" s="118" t="s">
        <v>248</v>
      </c>
    </row>
    <row r="89" spans="1:14" ht="12" customHeight="1" x14ac:dyDescent="0.2">
      <c r="A89" s="170" t="s">
        <v>59</v>
      </c>
      <c r="B89" s="15" t="str">
        <f t="shared" si="5"/>
        <v>244</v>
      </c>
      <c r="C89" s="70" t="s">
        <v>112</v>
      </c>
      <c r="D89" s="74" t="s">
        <v>172</v>
      </c>
      <c r="E89" s="72" t="s">
        <v>111</v>
      </c>
      <c r="F89" s="39" t="str">
        <f t="shared" si="6"/>
        <v>ΔΩΔ/ΝΗΣΟΥ (ΡΟΔΟΣ)</v>
      </c>
      <c r="G89" s="40" t="s">
        <v>62</v>
      </c>
      <c r="H89" s="41" t="s">
        <v>5</v>
      </c>
      <c r="I89" s="40" t="s">
        <v>9</v>
      </c>
      <c r="J89" s="8">
        <v>50</v>
      </c>
      <c r="K89" s="54">
        <f>SUM(J87:J92)</f>
        <v>84</v>
      </c>
      <c r="L89" s="231">
        <v>4</v>
      </c>
      <c r="M89" s="9"/>
      <c r="N89" s="122" t="s">
        <v>248</v>
      </c>
    </row>
    <row r="90" spans="1:14" ht="12" customHeight="1" x14ac:dyDescent="0.2">
      <c r="A90" s="170" t="s">
        <v>59</v>
      </c>
      <c r="B90" s="15" t="str">
        <f t="shared" si="5"/>
        <v>244</v>
      </c>
      <c r="C90" s="75" t="s">
        <v>112</v>
      </c>
      <c r="D90" s="74" t="s">
        <v>172</v>
      </c>
      <c r="E90" s="72" t="s">
        <v>111</v>
      </c>
      <c r="F90" s="39" t="str">
        <f t="shared" si="6"/>
        <v>ΔΩΔ/ΝΗΣΟΥ (ΡΟΔΟΣ)</v>
      </c>
      <c r="G90" s="40" t="s">
        <v>62</v>
      </c>
      <c r="H90" s="41" t="s">
        <v>7</v>
      </c>
      <c r="I90" s="40" t="s">
        <v>9</v>
      </c>
      <c r="J90" s="8">
        <v>10</v>
      </c>
      <c r="K90" s="54"/>
      <c r="L90" s="9">
        <v>1</v>
      </c>
      <c r="M90" s="9"/>
      <c r="N90" s="118" t="s">
        <v>248</v>
      </c>
    </row>
    <row r="91" spans="1:14" ht="12" customHeight="1" x14ac:dyDescent="0.2">
      <c r="A91" s="170" t="s">
        <v>59</v>
      </c>
      <c r="B91" s="15" t="str">
        <f t="shared" si="5"/>
        <v>244</v>
      </c>
      <c r="C91" s="70" t="s">
        <v>112</v>
      </c>
      <c r="D91" s="74" t="s">
        <v>172</v>
      </c>
      <c r="E91" s="72" t="s">
        <v>111</v>
      </c>
      <c r="F91" s="39" t="str">
        <f t="shared" si="6"/>
        <v>ΔΩΔ/ΝΗΣΟΥ (ΡΟΔΟΣ)</v>
      </c>
      <c r="G91" s="40" t="s">
        <v>62</v>
      </c>
      <c r="H91" s="41" t="s">
        <v>6</v>
      </c>
      <c r="I91" s="40" t="s">
        <v>9</v>
      </c>
      <c r="J91" s="54">
        <v>9</v>
      </c>
      <c r="K91" s="54"/>
      <c r="L91" s="205">
        <v>1</v>
      </c>
      <c r="M91" s="205"/>
      <c r="N91" s="118" t="s">
        <v>248</v>
      </c>
    </row>
    <row r="92" spans="1:14" ht="12" customHeight="1" thickBot="1" x14ac:dyDescent="0.25">
      <c r="A92" s="182" t="s">
        <v>59</v>
      </c>
      <c r="B92" s="183" t="str">
        <f t="shared" si="5"/>
        <v>244</v>
      </c>
      <c r="C92" s="81" t="s">
        <v>112</v>
      </c>
      <c r="D92" s="76" t="s">
        <v>172</v>
      </c>
      <c r="E92" s="77" t="s">
        <v>111</v>
      </c>
      <c r="F92" s="56" t="str">
        <f t="shared" si="6"/>
        <v>ΔΩΔ/ΝΗΣΟΥ (ΡΟΔΟΣ)</v>
      </c>
      <c r="G92" s="57" t="s">
        <v>62</v>
      </c>
      <c r="H92" s="58" t="s">
        <v>44</v>
      </c>
      <c r="I92" s="57" t="s">
        <v>9</v>
      </c>
      <c r="J92" s="10">
        <v>4</v>
      </c>
      <c r="K92" s="59"/>
      <c r="L92" s="11" t="s">
        <v>190</v>
      </c>
      <c r="M92" s="11"/>
      <c r="N92" s="119" t="s">
        <v>248</v>
      </c>
    </row>
    <row r="93" spans="1:14" ht="12" customHeight="1" thickTop="1" x14ac:dyDescent="0.2">
      <c r="A93" s="184" t="s">
        <v>60</v>
      </c>
      <c r="B93" s="185" t="str">
        <f t="shared" si="5"/>
        <v>245</v>
      </c>
      <c r="C93" s="81" t="s">
        <v>112</v>
      </c>
      <c r="D93" s="74" t="s">
        <v>172</v>
      </c>
      <c r="E93" s="78" t="s">
        <v>113</v>
      </c>
      <c r="F93" s="50" t="str">
        <f t="shared" si="6"/>
        <v>ΔΩΔ/ΝΗΣΟΥ (ΚΩΣ)</v>
      </c>
      <c r="G93" s="51" t="s">
        <v>63</v>
      </c>
      <c r="H93" s="52" t="s">
        <v>3</v>
      </c>
      <c r="I93" s="51" t="s">
        <v>9</v>
      </c>
      <c r="J93" s="13">
        <v>3</v>
      </c>
      <c r="K93" s="61"/>
      <c r="L93" s="14">
        <v>1</v>
      </c>
      <c r="M93" s="14"/>
      <c r="N93" s="116" t="s">
        <v>247</v>
      </c>
    </row>
    <row r="94" spans="1:14" ht="12" customHeight="1" x14ac:dyDescent="0.2">
      <c r="A94" s="170" t="s">
        <v>60</v>
      </c>
      <c r="B94" s="15" t="str">
        <f t="shared" si="5"/>
        <v>245</v>
      </c>
      <c r="C94" s="70" t="s">
        <v>112</v>
      </c>
      <c r="D94" s="74" t="s">
        <v>172</v>
      </c>
      <c r="E94" s="72" t="s">
        <v>113</v>
      </c>
      <c r="F94" s="39" t="str">
        <f t="shared" si="6"/>
        <v>ΔΩΔ/ΝΗΣΟΥ (ΚΩΣ)</v>
      </c>
      <c r="G94" s="40" t="s">
        <v>63</v>
      </c>
      <c r="H94" s="41" t="s">
        <v>4</v>
      </c>
      <c r="I94" s="40" t="s">
        <v>9</v>
      </c>
      <c r="J94" s="229">
        <f>4-1</f>
        <v>3</v>
      </c>
      <c r="K94" s="54"/>
      <c r="L94" s="8">
        <v>1</v>
      </c>
      <c r="M94" s="8"/>
      <c r="N94" s="118" t="s">
        <v>247</v>
      </c>
    </row>
    <row r="95" spans="1:14" ht="12" customHeight="1" x14ac:dyDescent="0.2">
      <c r="A95" s="170" t="s">
        <v>60</v>
      </c>
      <c r="B95" s="15" t="str">
        <f t="shared" si="5"/>
        <v>245</v>
      </c>
      <c r="C95" s="81" t="s">
        <v>112</v>
      </c>
      <c r="D95" s="74" t="s">
        <v>172</v>
      </c>
      <c r="E95" s="72" t="s">
        <v>113</v>
      </c>
      <c r="F95" s="39" t="str">
        <f t="shared" si="6"/>
        <v>ΔΩΔ/ΝΗΣΟΥ (ΚΩΣ)</v>
      </c>
      <c r="G95" s="40" t="s">
        <v>63</v>
      </c>
      <c r="H95" s="41" t="s">
        <v>5</v>
      </c>
      <c r="I95" s="40" t="s">
        <v>9</v>
      </c>
      <c r="J95" s="8">
        <v>20</v>
      </c>
      <c r="K95" s="54">
        <f>SUM(J93:J97)</f>
        <v>36</v>
      </c>
      <c r="L95" s="8">
        <v>2</v>
      </c>
      <c r="M95" s="8"/>
      <c r="N95" s="122" t="s">
        <v>247</v>
      </c>
    </row>
    <row r="96" spans="1:14" ht="12" customHeight="1" x14ac:dyDescent="0.2">
      <c r="A96" s="170" t="s">
        <v>60</v>
      </c>
      <c r="B96" s="15" t="str">
        <f t="shared" si="5"/>
        <v>245</v>
      </c>
      <c r="C96" s="81" t="s">
        <v>112</v>
      </c>
      <c r="D96" s="74" t="s">
        <v>172</v>
      </c>
      <c r="E96" s="72" t="s">
        <v>113</v>
      </c>
      <c r="F96" s="39" t="str">
        <f t="shared" si="6"/>
        <v>ΔΩΔ/ΝΗΣΟΥ (ΚΩΣ)</v>
      </c>
      <c r="G96" s="40" t="s">
        <v>63</v>
      </c>
      <c r="H96" s="41" t="s">
        <v>7</v>
      </c>
      <c r="I96" s="40" t="s">
        <v>9</v>
      </c>
      <c r="J96" s="8">
        <v>6</v>
      </c>
      <c r="K96" s="54"/>
      <c r="L96" s="8">
        <v>1</v>
      </c>
      <c r="M96" s="8"/>
      <c r="N96" s="118" t="s">
        <v>247</v>
      </c>
    </row>
    <row r="97" spans="1:14" ht="12" customHeight="1" thickBot="1" x14ac:dyDescent="0.25">
      <c r="A97" s="180" t="s">
        <v>60</v>
      </c>
      <c r="B97" s="181" t="str">
        <f t="shared" si="5"/>
        <v>245</v>
      </c>
      <c r="C97" s="81" t="s">
        <v>112</v>
      </c>
      <c r="D97" s="74" t="s">
        <v>172</v>
      </c>
      <c r="E97" s="84" t="s">
        <v>113</v>
      </c>
      <c r="F97" s="45" t="str">
        <f t="shared" si="6"/>
        <v>ΔΩΔ/ΝΗΣΟΥ (ΚΩΣ)</v>
      </c>
      <c r="G97" s="46" t="s">
        <v>63</v>
      </c>
      <c r="H97" s="47" t="s">
        <v>6</v>
      </c>
      <c r="I97" s="46" t="s">
        <v>9</v>
      </c>
      <c r="J97" s="243">
        <f>3+1</f>
        <v>4</v>
      </c>
      <c r="K97" s="60"/>
      <c r="L97" s="60">
        <v>1</v>
      </c>
      <c r="M97" s="60"/>
      <c r="N97" s="130" t="s">
        <v>247</v>
      </c>
    </row>
    <row r="98" spans="1:14" ht="12" customHeight="1" thickTop="1" x14ac:dyDescent="0.2">
      <c r="A98" s="178" t="s">
        <v>173</v>
      </c>
      <c r="B98" s="179" t="str">
        <f t="shared" si="5"/>
        <v>365</v>
      </c>
      <c r="C98" s="81" t="s">
        <v>112</v>
      </c>
      <c r="D98" s="74" t="s">
        <v>172</v>
      </c>
      <c r="E98" s="78" t="s">
        <v>114</v>
      </c>
      <c r="F98" s="50" t="str">
        <f t="shared" ref="F98:F125" si="7">RIGHT(A98,LEN(A98)-5)</f>
        <v>ΔΩΔ/ΝΗΣΟΥ (ΚΑΛΥΜΝΟΣ)</v>
      </c>
      <c r="G98" s="51" t="s">
        <v>88</v>
      </c>
      <c r="H98" s="52" t="s">
        <v>3</v>
      </c>
      <c r="I98" s="51" t="s">
        <v>9</v>
      </c>
      <c r="J98" s="13">
        <v>0</v>
      </c>
      <c r="K98" s="61"/>
      <c r="L98" s="13">
        <v>0</v>
      </c>
      <c r="M98" s="13"/>
      <c r="N98" s="116" t="s">
        <v>249</v>
      </c>
    </row>
    <row r="99" spans="1:14" ht="12" customHeight="1" x14ac:dyDescent="0.2">
      <c r="A99" s="170" t="s">
        <v>173</v>
      </c>
      <c r="B99" s="15" t="str">
        <f t="shared" si="5"/>
        <v>365</v>
      </c>
      <c r="C99" s="81" t="s">
        <v>112</v>
      </c>
      <c r="D99" s="74" t="s">
        <v>172</v>
      </c>
      <c r="E99" s="72" t="s">
        <v>114</v>
      </c>
      <c r="F99" s="39" t="str">
        <f t="shared" si="7"/>
        <v>ΔΩΔ/ΝΗΣΟΥ (ΚΑΛΥΜΝΟΣ)</v>
      </c>
      <c r="G99" s="40" t="s">
        <v>88</v>
      </c>
      <c r="H99" s="41" t="s">
        <v>4</v>
      </c>
      <c r="I99" s="40" t="s">
        <v>9</v>
      </c>
      <c r="J99" s="8">
        <v>5</v>
      </c>
      <c r="K99" s="54">
        <f>SUM(J98:J102)</f>
        <v>8</v>
      </c>
      <c r="L99" s="240">
        <v>1</v>
      </c>
      <c r="M99" s="8"/>
      <c r="N99" s="23" t="s">
        <v>249</v>
      </c>
    </row>
    <row r="100" spans="1:14" ht="12" customHeight="1" x14ac:dyDescent="0.2">
      <c r="A100" s="170" t="s">
        <v>173</v>
      </c>
      <c r="B100" s="15" t="str">
        <f t="shared" si="5"/>
        <v>365</v>
      </c>
      <c r="C100" s="81" t="s">
        <v>112</v>
      </c>
      <c r="D100" s="74" t="s">
        <v>172</v>
      </c>
      <c r="E100" s="72" t="s">
        <v>114</v>
      </c>
      <c r="F100" s="39" t="str">
        <f t="shared" si="7"/>
        <v>ΔΩΔ/ΝΗΣΟΥ (ΚΑΛΥΜΝΟΣ)</v>
      </c>
      <c r="G100" s="40" t="s">
        <v>88</v>
      </c>
      <c r="H100" s="41" t="s">
        <v>5</v>
      </c>
      <c r="I100" s="40" t="s">
        <v>9</v>
      </c>
      <c r="J100" s="8">
        <v>0</v>
      </c>
      <c r="K100" s="54"/>
      <c r="L100" s="8">
        <v>0</v>
      </c>
      <c r="M100" s="8"/>
      <c r="N100" s="118" t="s">
        <v>249</v>
      </c>
    </row>
    <row r="101" spans="1:14" ht="12" customHeight="1" x14ac:dyDescent="0.2">
      <c r="A101" s="170" t="s">
        <v>173</v>
      </c>
      <c r="B101" s="15" t="str">
        <f t="shared" si="5"/>
        <v>365</v>
      </c>
      <c r="C101" s="81" t="s">
        <v>112</v>
      </c>
      <c r="D101" s="74" t="s">
        <v>172</v>
      </c>
      <c r="E101" s="72" t="s">
        <v>114</v>
      </c>
      <c r="F101" s="39" t="str">
        <f t="shared" si="7"/>
        <v>ΔΩΔ/ΝΗΣΟΥ (ΚΑΛΥΜΝΟΣ)</v>
      </c>
      <c r="G101" s="40" t="s">
        <v>88</v>
      </c>
      <c r="H101" s="41" t="s">
        <v>7</v>
      </c>
      <c r="I101" s="40" t="s">
        <v>9</v>
      </c>
      <c r="J101" s="8">
        <v>2</v>
      </c>
      <c r="K101" s="54"/>
      <c r="L101" s="240">
        <v>1</v>
      </c>
      <c r="M101" s="8"/>
      <c r="N101" s="118" t="s">
        <v>249</v>
      </c>
    </row>
    <row r="102" spans="1:14" ht="12" customHeight="1" thickBot="1" x14ac:dyDescent="0.25">
      <c r="A102" s="182" t="s">
        <v>173</v>
      </c>
      <c r="B102" s="183" t="str">
        <f t="shared" si="5"/>
        <v>365</v>
      </c>
      <c r="C102" s="166" t="s">
        <v>112</v>
      </c>
      <c r="D102" s="143" t="s">
        <v>172</v>
      </c>
      <c r="E102" s="144" t="s">
        <v>114</v>
      </c>
      <c r="F102" s="145" t="str">
        <f t="shared" si="7"/>
        <v>ΔΩΔ/ΝΗΣΟΥ (ΚΑΛΥΜΝΟΣ)</v>
      </c>
      <c r="G102" s="146" t="s">
        <v>88</v>
      </c>
      <c r="H102" s="147" t="s">
        <v>6</v>
      </c>
      <c r="I102" s="146" t="s">
        <v>9</v>
      </c>
      <c r="J102" s="242">
        <f>0+1</f>
        <v>1</v>
      </c>
      <c r="K102" s="148"/>
      <c r="L102" s="241" t="s">
        <v>190</v>
      </c>
      <c r="M102" s="148"/>
      <c r="N102" s="157" t="s">
        <v>249</v>
      </c>
    </row>
    <row r="103" spans="1:14" ht="12" customHeight="1" thickTop="1" x14ac:dyDescent="0.2">
      <c r="A103" s="188" t="s">
        <v>42</v>
      </c>
      <c r="B103" s="189" t="str">
        <f t="shared" si="5"/>
        <v>249</v>
      </c>
      <c r="C103" s="70" t="s">
        <v>117</v>
      </c>
      <c r="D103" s="74" t="s">
        <v>115</v>
      </c>
      <c r="E103" s="71" t="s">
        <v>116</v>
      </c>
      <c r="F103" s="34" t="str">
        <f t="shared" si="7"/>
        <v>ΑΧΑΪΑ</v>
      </c>
      <c r="G103" s="35" t="s">
        <v>64</v>
      </c>
      <c r="H103" s="36" t="s">
        <v>3</v>
      </c>
      <c r="I103" s="35" t="s">
        <v>9</v>
      </c>
      <c r="J103" s="16">
        <v>4</v>
      </c>
      <c r="K103" s="67"/>
      <c r="L103" s="16">
        <v>1</v>
      </c>
      <c r="M103" s="16"/>
      <c r="N103" s="140" t="s">
        <v>214</v>
      </c>
    </row>
    <row r="104" spans="1:14" ht="12" customHeight="1" x14ac:dyDescent="0.2">
      <c r="A104" s="170" t="s">
        <v>42</v>
      </c>
      <c r="B104" s="15" t="str">
        <f t="shared" si="5"/>
        <v>249</v>
      </c>
      <c r="C104" s="81" t="s">
        <v>117</v>
      </c>
      <c r="D104" s="74" t="s">
        <v>115</v>
      </c>
      <c r="E104" s="72" t="s">
        <v>116</v>
      </c>
      <c r="F104" s="39" t="str">
        <f t="shared" si="7"/>
        <v>ΑΧΑΪΑ</v>
      </c>
      <c r="G104" s="40" t="s">
        <v>64</v>
      </c>
      <c r="H104" s="41" t="s">
        <v>3</v>
      </c>
      <c r="I104" s="40" t="s">
        <v>10</v>
      </c>
      <c r="J104" s="8">
        <v>6</v>
      </c>
      <c r="K104" s="54"/>
      <c r="L104" s="8"/>
      <c r="M104" s="8">
        <v>1</v>
      </c>
      <c r="N104" s="118" t="s">
        <v>214</v>
      </c>
    </row>
    <row r="105" spans="1:14" ht="12" customHeight="1" x14ac:dyDescent="0.2">
      <c r="A105" s="170" t="s">
        <v>42</v>
      </c>
      <c r="B105" s="15" t="str">
        <f t="shared" si="5"/>
        <v>249</v>
      </c>
      <c r="C105" s="81" t="s">
        <v>117</v>
      </c>
      <c r="D105" s="74" t="s">
        <v>115</v>
      </c>
      <c r="E105" s="72" t="s">
        <v>116</v>
      </c>
      <c r="F105" s="39" t="str">
        <f t="shared" si="7"/>
        <v>ΑΧΑΪΑ</v>
      </c>
      <c r="G105" s="40" t="s">
        <v>64</v>
      </c>
      <c r="H105" s="41" t="s">
        <v>4</v>
      </c>
      <c r="I105" s="40" t="s">
        <v>9</v>
      </c>
      <c r="J105" s="8">
        <v>60</v>
      </c>
      <c r="K105" s="54">
        <f>SUM(J103:J106)</f>
        <v>103</v>
      </c>
      <c r="L105" s="8">
        <v>4</v>
      </c>
      <c r="M105" s="8"/>
      <c r="N105" s="23" t="s">
        <v>214</v>
      </c>
    </row>
    <row r="106" spans="1:14" ht="12" customHeight="1" thickBot="1" x14ac:dyDescent="0.25">
      <c r="A106" s="170" t="s">
        <v>42</v>
      </c>
      <c r="B106" s="15" t="str">
        <f t="shared" si="5"/>
        <v>249</v>
      </c>
      <c r="C106" s="81" t="s">
        <v>117</v>
      </c>
      <c r="D106" s="76" t="s">
        <v>115</v>
      </c>
      <c r="E106" s="84" t="s">
        <v>116</v>
      </c>
      <c r="F106" s="45" t="str">
        <f t="shared" si="7"/>
        <v>ΑΧΑΪΑ</v>
      </c>
      <c r="G106" s="46" t="s">
        <v>64</v>
      </c>
      <c r="H106" s="47" t="s">
        <v>4</v>
      </c>
      <c r="I106" s="46" t="s">
        <v>10</v>
      </c>
      <c r="J106" s="12">
        <v>33</v>
      </c>
      <c r="K106" s="60"/>
      <c r="L106" s="12"/>
      <c r="M106" s="12">
        <v>3</v>
      </c>
      <c r="N106" s="130" t="s">
        <v>214</v>
      </c>
    </row>
    <row r="107" spans="1:14" ht="12" customHeight="1" thickTop="1" x14ac:dyDescent="0.2">
      <c r="A107" s="170" t="s">
        <v>42</v>
      </c>
      <c r="B107" s="15" t="str">
        <f t="shared" si="5"/>
        <v>249</v>
      </c>
      <c r="C107" s="81" t="s">
        <v>117</v>
      </c>
      <c r="D107" s="74" t="s">
        <v>115</v>
      </c>
      <c r="E107" s="78" t="s">
        <v>116</v>
      </c>
      <c r="F107" s="50" t="str">
        <f t="shared" si="7"/>
        <v>ΑΧΑΪΑ</v>
      </c>
      <c r="G107" s="51" t="s">
        <v>201</v>
      </c>
      <c r="H107" s="52" t="s">
        <v>5</v>
      </c>
      <c r="I107" s="51" t="s">
        <v>9</v>
      </c>
      <c r="J107" s="13">
        <v>34</v>
      </c>
      <c r="K107" s="61"/>
      <c r="L107" s="231">
        <v>3</v>
      </c>
      <c r="M107" s="13"/>
      <c r="N107" s="116" t="s">
        <v>213</v>
      </c>
    </row>
    <row r="108" spans="1:14" ht="12" customHeight="1" x14ac:dyDescent="0.2">
      <c r="A108" s="170" t="s">
        <v>42</v>
      </c>
      <c r="B108" s="15" t="str">
        <f t="shared" si="5"/>
        <v>249</v>
      </c>
      <c r="C108" s="81" t="s">
        <v>117</v>
      </c>
      <c r="D108" s="74" t="s">
        <v>115</v>
      </c>
      <c r="E108" s="72" t="s">
        <v>116</v>
      </c>
      <c r="F108" s="39" t="str">
        <f t="shared" si="7"/>
        <v>ΑΧΑΪΑ</v>
      </c>
      <c r="G108" s="40" t="s">
        <v>201</v>
      </c>
      <c r="H108" s="41" t="s">
        <v>5</v>
      </c>
      <c r="I108" s="40" t="s">
        <v>10</v>
      </c>
      <c r="J108" s="8">
        <v>3</v>
      </c>
      <c r="K108" s="54">
        <f>SUM(J107:J110)</f>
        <v>109</v>
      </c>
      <c r="L108" s="8"/>
      <c r="M108" s="8">
        <v>1</v>
      </c>
      <c r="N108" s="23" t="s">
        <v>213</v>
      </c>
    </row>
    <row r="109" spans="1:14" ht="12" customHeight="1" x14ac:dyDescent="0.2">
      <c r="A109" s="170" t="s">
        <v>42</v>
      </c>
      <c r="B109" s="15" t="str">
        <f t="shared" si="5"/>
        <v>249</v>
      </c>
      <c r="C109" s="70" t="s">
        <v>117</v>
      </c>
      <c r="D109" s="74" t="s">
        <v>115</v>
      </c>
      <c r="E109" s="72" t="s">
        <v>116</v>
      </c>
      <c r="F109" s="39" t="str">
        <f t="shared" si="7"/>
        <v>ΑΧΑΪΑ</v>
      </c>
      <c r="G109" s="40" t="s">
        <v>201</v>
      </c>
      <c r="H109" s="41" t="s">
        <v>7</v>
      </c>
      <c r="I109" s="40" t="s">
        <v>9</v>
      </c>
      <c r="J109" s="8">
        <v>32</v>
      </c>
      <c r="K109" s="54"/>
      <c r="L109" s="8">
        <v>3</v>
      </c>
      <c r="M109" s="8"/>
      <c r="N109" s="118" t="s">
        <v>213</v>
      </c>
    </row>
    <row r="110" spans="1:14" ht="12" customHeight="1" thickBot="1" x14ac:dyDescent="0.25">
      <c r="A110" s="180" t="s">
        <v>42</v>
      </c>
      <c r="B110" s="181" t="str">
        <f t="shared" si="5"/>
        <v>249</v>
      </c>
      <c r="C110" s="75" t="s">
        <v>117</v>
      </c>
      <c r="D110" s="74" t="s">
        <v>115</v>
      </c>
      <c r="E110" s="77" t="s">
        <v>116</v>
      </c>
      <c r="F110" s="56" t="str">
        <f t="shared" si="7"/>
        <v>ΑΧΑΪΑ</v>
      </c>
      <c r="G110" s="57" t="s">
        <v>201</v>
      </c>
      <c r="H110" s="58" t="s">
        <v>6</v>
      </c>
      <c r="I110" s="57" t="s">
        <v>9</v>
      </c>
      <c r="J110" s="59">
        <v>40</v>
      </c>
      <c r="K110" s="59"/>
      <c r="L110" s="59">
        <v>3</v>
      </c>
      <c r="M110" s="59"/>
      <c r="N110" s="119" t="s">
        <v>213</v>
      </c>
    </row>
    <row r="111" spans="1:14" ht="12" customHeight="1" thickTop="1" x14ac:dyDescent="0.2">
      <c r="A111" s="178" t="s">
        <v>21</v>
      </c>
      <c r="B111" s="179" t="str">
        <f t="shared" si="5"/>
        <v>263</v>
      </c>
      <c r="C111" s="70" t="s">
        <v>117</v>
      </c>
      <c r="D111" s="80" t="s">
        <v>123</v>
      </c>
      <c r="E111" s="78" t="s">
        <v>124</v>
      </c>
      <c r="F111" s="50" t="str">
        <f t="shared" si="7"/>
        <v>ΑΙΤΩΛ/ΝΑΝΙΑ</v>
      </c>
      <c r="G111" s="51" t="s">
        <v>67</v>
      </c>
      <c r="H111" s="52" t="s">
        <v>3</v>
      </c>
      <c r="I111" s="51" t="s">
        <v>9</v>
      </c>
      <c r="J111" s="13">
        <v>1</v>
      </c>
      <c r="K111" s="61"/>
      <c r="L111" s="13">
        <v>1</v>
      </c>
      <c r="M111" s="13"/>
      <c r="N111" s="149" t="s">
        <v>211</v>
      </c>
    </row>
    <row r="112" spans="1:14" ht="12" customHeight="1" x14ac:dyDescent="0.2">
      <c r="A112" s="170" t="s">
        <v>21</v>
      </c>
      <c r="B112" s="15" t="str">
        <f t="shared" si="5"/>
        <v>263</v>
      </c>
      <c r="C112" s="70" t="s">
        <v>117</v>
      </c>
      <c r="D112" s="74" t="s">
        <v>123</v>
      </c>
      <c r="E112" s="72" t="s">
        <v>124</v>
      </c>
      <c r="F112" s="39" t="str">
        <f t="shared" si="7"/>
        <v>ΑΙΤΩΛ/ΝΑΝΙΑ</v>
      </c>
      <c r="G112" s="40" t="s">
        <v>67</v>
      </c>
      <c r="H112" s="41" t="s">
        <v>4</v>
      </c>
      <c r="I112" s="40" t="s">
        <v>9</v>
      </c>
      <c r="J112" s="8">
        <v>14</v>
      </c>
      <c r="K112" s="54"/>
      <c r="L112" s="8">
        <v>1</v>
      </c>
      <c r="M112" s="8"/>
      <c r="N112" s="150" t="s">
        <v>211</v>
      </c>
    </row>
    <row r="113" spans="1:14" ht="12" customHeight="1" x14ac:dyDescent="0.2">
      <c r="A113" s="170" t="s">
        <v>21</v>
      </c>
      <c r="B113" s="15" t="str">
        <f t="shared" si="5"/>
        <v>263</v>
      </c>
      <c r="C113" s="70" t="s">
        <v>117</v>
      </c>
      <c r="D113" s="76" t="s">
        <v>123</v>
      </c>
      <c r="E113" s="72" t="s">
        <v>124</v>
      </c>
      <c r="F113" s="39" t="str">
        <f t="shared" si="7"/>
        <v>ΑΙΤΩΛ/ΝΑΝΙΑ</v>
      </c>
      <c r="G113" s="40" t="s">
        <v>67</v>
      </c>
      <c r="H113" s="41" t="s">
        <v>5</v>
      </c>
      <c r="I113" s="40" t="s">
        <v>9</v>
      </c>
      <c r="J113" s="8">
        <v>19</v>
      </c>
      <c r="K113" s="54">
        <f>SUM(J111:J115)</f>
        <v>49</v>
      </c>
      <c r="L113" s="8">
        <v>2</v>
      </c>
      <c r="M113" s="8"/>
      <c r="N113" s="151" t="s">
        <v>211</v>
      </c>
    </row>
    <row r="114" spans="1:14" ht="12" customHeight="1" x14ac:dyDescent="0.2">
      <c r="A114" s="170" t="s">
        <v>21</v>
      </c>
      <c r="B114" s="15" t="str">
        <f t="shared" si="5"/>
        <v>263</v>
      </c>
      <c r="C114" s="70" t="s">
        <v>117</v>
      </c>
      <c r="D114" s="74" t="s">
        <v>123</v>
      </c>
      <c r="E114" s="72" t="s">
        <v>124</v>
      </c>
      <c r="F114" s="39" t="str">
        <f t="shared" si="7"/>
        <v>ΑΙΤΩΛ/ΝΑΝΙΑ</v>
      </c>
      <c r="G114" s="40" t="s">
        <v>67</v>
      </c>
      <c r="H114" s="41" t="s">
        <v>7</v>
      </c>
      <c r="I114" s="40" t="s">
        <v>9</v>
      </c>
      <c r="J114" s="8">
        <v>11</v>
      </c>
      <c r="K114" s="54"/>
      <c r="L114" s="8">
        <v>1</v>
      </c>
      <c r="M114" s="8"/>
      <c r="N114" s="150" t="s">
        <v>211</v>
      </c>
    </row>
    <row r="115" spans="1:14" ht="12" customHeight="1" thickBot="1" x14ac:dyDescent="0.25">
      <c r="A115" s="182" t="s">
        <v>21</v>
      </c>
      <c r="B115" s="183" t="str">
        <f t="shared" si="5"/>
        <v>263</v>
      </c>
      <c r="C115" s="70" t="s">
        <v>117</v>
      </c>
      <c r="D115" s="74" t="s">
        <v>123</v>
      </c>
      <c r="E115" s="84" t="s">
        <v>124</v>
      </c>
      <c r="F115" s="45" t="str">
        <f t="shared" si="7"/>
        <v>ΑΙΤΩΛ/ΝΑΝΙΑ</v>
      </c>
      <c r="G115" s="46" t="s">
        <v>67</v>
      </c>
      <c r="H115" s="47" t="s">
        <v>6</v>
      </c>
      <c r="I115" s="46" t="s">
        <v>9</v>
      </c>
      <c r="J115" s="60">
        <v>4</v>
      </c>
      <c r="K115" s="60"/>
      <c r="L115" s="60">
        <v>1</v>
      </c>
      <c r="M115" s="60"/>
      <c r="N115" s="152" t="s">
        <v>211</v>
      </c>
    </row>
    <row r="116" spans="1:14" ht="12" customHeight="1" thickTop="1" x14ac:dyDescent="0.2">
      <c r="A116" s="188" t="s">
        <v>19</v>
      </c>
      <c r="B116" s="189" t="str">
        <f t="shared" si="5"/>
        <v>257</v>
      </c>
      <c r="C116" s="153" t="s">
        <v>120</v>
      </c>
      <c r="D116" s="132" t="s">
        <v>118</v>
      </c>
      <c r="E116" s="133" t="s">
        <v>119</v>
      </c>
      <c r="F116" s="134" t="str">
        <f t="shared" si="7"/>
        <v>ΜΕΣΣΗΝΙΑ</v>
      </c>
      <c r="G116" s="135" t="s">
        <v>65</v>
      </c>
      <c r="H116" s="136" t="s">
        <v>3</v>
      </c>
      <c r="I116" s="135" t="s">
        <v>9</v>
      </c>
      <c r="J116" s="138">
        <v>1</v>
      </c>
      <c r="K116" s="137"/>
      <c r="L116" s="138">
        <v>1</v>
      </c>
      <c r="M116" s="138"/>
      <c r="N116" s="139" t="s">
        <v>226</v>
      </c>
    </row>
    <row r="117" spans="1:14" ht="12" customHeight="1" x14ac:dyDescent="0.2">
      <c r="A117" s="170" t="s">
        <v>19</v>
      </c>
      <c r="B117" s="15" t="str">
        <f t="shared" si="5"/>
        <v>257</v>
      </c>
      <c r="C117" s="65" t="s">
        <v>120</v>
      </c>
      <c r="D117" s="32" t="s">
        <v>118</v>
      </c>
      <c r="E117" s="38" t="s">
        <v>119</v>
      </c>
      <c r="F117" s="39" t="str">
        <f t="shared" si="7"/>
        <v>ΜΕΣΣΗΝΙΑ</v>
      </c>
      <c r="G117" s="40" t="s">
        <v>65</v>
      </c>
      <c r="H117" s="41" t="s">
        <v>4</v>
      </c>
      <c r="I117" s="40" t="s">
        <v>9</v>
      </c>
      <c r="J117" s="8">
        <v>18</v>
      </c>
      <c r="K117" s="54"/>
      <c r="L117" s="8">
        <v>1</v>
      </c>
      <c r="M117" s="8"/>
      <c r="N117" s="118" t="s">
        <v>226</v>
      </c>
    </row>
    <row r="118" spans="1:14" ht="12" customHeight="1" x14ac:dyDescent="0.2">
      <c r="A118" s="170" t="s">
        <v>19</v>
      </c>
      <c r="B118" s="15" t="str">
        <f t="shared" si="5"/>
        <v>257</v>
      </c>
      <c r="C118" s="65" t="s">
        <v>120</v>
      </c>
      <c r="D118" s="43" t="s">
        <v>118</v>
      </c>
      <c r="E118" s="38" t="s">
        <v>119</v>
      </c>
      <c r="F118" s="39" t="str">
        <f t="shared" si="7"/>
        <v>ΜΕΣΣΗΝΙΑ</v>
      </c>
      <c r="G118" s="40" t="s">
        <v>65</v>
      </c>
      <c r="H118" s="41" t="s">
        <v>5</v>
      </c>
      <c r="I118" s="40" t="s">
        <v>9</v>
      </c>
      <c r="J118" s="8">
        <v>20</v>
      </c>
      <c r="K118" s="54">
        <f>SUM(J116:J120)</f>
        <v>66</v>
      </c>
      <c r="L118" s="8">
        <v>2</v>
      </c>
      <c r="M118" s="8"/>
      <c r="N118" s="23" t="s">
        <v>226</v>
      </c>
    </row>
    <row r="119" spans="1:14" ht="12" customHeight="1" x14ac:dyDescent="0.2">
      <c r="A119" s="170" t="s">
        <v>19</v>
      </c>
      <c r="B119" s="15" t="str">
        <f t="shared" si="5"/>
        <v>257</v>
      </c>
      <c r="C119" s="65" t="s">
        <v>120</v>
      </c>
      <c r="D119" s="32" t="s">
        <v>118</v>
      </c>
      <c r="E119" s="38" t="s">
        <v>119</v>
      </c>
      <c r="F119" s="39" t="str">
        <f t="shared" si="7"/>
        <v>ΜΕΣΣΗΝΙΑ</v>
      </c>
      <c r="G119" s="40" t="s">
        <v>65</v>
      </c>
      <c r="H119" s="41" t="s">
        <v>7</v>
      </c>
      <c r="I119" s="40" t="s">
        <v>9</v>
      </c>
      <c r="J119" s="8">
        <v>12</v>
      </c>
      <c r="K119" s="54"/>
      <c r="L119" s="8">
        <v>1</v>
      </c>
      <c r="M119" s="8"/>
      <c r="N119" s="118" t="s">
        <v>226</v>
      </c>
    </row>
    <row r="120" spans="1:14" ht="12" customHeight="1" thickBot="1" x14ac:dyDescent="0.25">
      <c r="A120" s="180" t="s">
        <v>19</v>
      </c>
      <c r="B120" s="181" t="str">
        <f t="shared" si="5"/>
        <v>257</v>
      </c>
      <c r="C120" s="65" t="s">
        <v>120</v>
      </c>
      <c r="D120" s="66" t="s">
        <v>118</v>
      </c>
      <c r="E120" s="55" t="s">
        <v>119</v>
      </c>
      <c r="F120" s="56" t="str">
        <f t="shared" si="7"/>
        <v>ΜΕΣΣΗΝΙΑ</v>
      </c>
      <c r="G120" s="57" t="s">
        <v>65</v>
      </c>
      <c r="H120" s="58" t="s">
        <v>6</v>
      </c>
      <c r="I120" s="57" t="s">
        <v>9</v>
      </c>
      <c r="J120" s="59">
        <v>15</v>
      </c>
      <c r="K120" s="59"/>
      <c r="L120" s="59">
        <v>1</v>
      </c>
      <c r="M120" s="59"/>
      <c r="N120" s="119" t="s">
        <v>226</v>
      </c>
    </row>
    <row r="121" spans="1:14" ht="12" customHeight="1" thickTop="1" x14ac:dyDescent="0.2">
      <c r="A121" s="178" t="s">
        <v>20</v>
      </c>
      <c r="B121" s="179" t="str">
        <f t="shared" si="5"/>
        <v>259</v>
      </c>
      <c r="C121" s="83" t="s">
        <v>120</v>
      </c>
      <c r="D121" s="64" t="s">
        <v>121</v>
      </c>
      <c r="E121" s="49" t="s">
        <v>122</v>
      </c>
      <c r="F121" s="50" t="str">
        <f t="shared" si="7"/>
        <v>ΑΡΚΑΔΙΑ</v>
      </c>
      <c r="G121" s="51" t="s">
        <v>66</v>
      </c>
      <c r="H121" s="52" t="s">
        <v>3</v>
      </c>
      <c r="I121" s="51" t="s">
        <v>9</v>
      </c>
      <c r="J121" s="13">
        <v>3</v>
      </c>
      <c r="K121" s="61"/>
      <c r="L121" s="13">
        <v>1</v>
      </c>
      <c r="M121" s="13"/>
      <c r="N121" s="116" t="s">
        <v>253</v>
      </c>
    </row>
    <row r="122" spans="1:14" ht="12" customHeight="1" x14ac:dyDescent="0.2">
      <c r="A122" s="170" t="s">
        <v>20</v>
      </c>
      <c r="B122" s="15" t="str">
        <f t="shared" si="5"/>
        <v>259</v>
      </c>
      <c r="C122" s="65" t="s">
        <v>120</v>
      </c>
      <c r="D122" s="32" t="s">
        <v>121</v>
      </c>
      <c r="E122" s="38" t="s">
        <v>122</v>
      </c>
      <c r="F122" s="39" t="str">
        <f t="shared" si="7"/>
        <v>ΑΡΚΑΔΙΑ</v>
      </c>
      <c r="G122" s="40" t="s">
        <v>66</v>
      </c>
      <c r="H122" s="41" t="s">
        <v>4</v>
      </c>
      <c r="I122" s="40" t="s">
        <v>9</v>
      </c>
      <c r="J122" s="8">
        <v>35</v>
      </c>
      <c r="K122" s="54"/>
      <c r="L122" s="8">
        <v>3</v>
      </c>
      <c r="M122" s="8"/>
      <c r="N122" s="118" t="s">
        <v>253</v>
      </c>
    </row>
    <row r="123" spans="1:14" ht="12" customHeight="1" x14ac:dyDescent="0.2">
      <c r="A123" s="170" t="s">
        <v>20</v>
      </c>
      <c r="B123" s="15" t="str">
        <f t="shared" si="5"/>
        <v>259</v>
      </c>
      <c r="C123" s="65" t="s">
        <v>120</v>
      </c>
      <c r="D123" s="43" t="s">
        <v>121</v>
      </c>
      <c r="E123" s="38" t="s">
        <v>122</v>
      </c>
      <c r="F123" s="39" t="str">
        <f t="shared" si="7"/>
        <v>ΑΡΚΑΔΙΑ</v>
      </c>
      <c r="G123" s="40" t="s">
        <v>66</v>
      </c>
      <c r="H123" s="41" t="s">
        <v>5</v>
      </c>
      <c r="I123" s="40" t="s">
        <v>9</v>
      </c>
      <c r="J123" s="8">
        <v>45</v>
      </c>
      <c r="K123" s="54">
        <f>SUM(J121:J125)</f>
        <v>124</v>
      </c>
      <c r="L123" s="8">
        <v>4</v>
      </c>
      <c r="M123" s="8"/>
      <c r="N123" s="23" t="s">
        <v>253</v>
      </c>
    </row>
    <row r="124" spans="1:14" ht="12" customHeight="1" x14ac:dyDescent="0.2">
      <c r="A124" s="170" t="s">
        <v>20</v>
      </c>
      <c r="B124" s="15" t="str">
        <f t="shared" si="5"/>
        <v>259</v>
      </c>
      <c r="C124" s="65" t="s">
        <v>120</v>
      </c>
      <c r="D124" s="32" t="s">
        <v>121</v>
      </c>
      <c r="E124" s="38" t="s">
        <v>122</v>
      </c>
      <c r="F124" s="39" t="str">
        <f t="shared" si="7"/>
        <v>ΑΡΚΑΔΙΑ</v>
      </c>
      <c r="G124" s="40" t="s">
        <v>66</v>
      </c>
      <c r="H124" s="41" t="s">
        <v>7</v>
      </c>
      <c r="I124" s="40" t="s">
        <v>9</v>
      </c>
      <c r="J124" s="8">
        <v>25</v>
      </c>
      <c r="K124" s="54"/>
      <c r="L124" s="8">
        <v>2</v>
      </c>
      <c r="M124" s="8"/>
      <c r="N124" s="118" t="s">
        <v>253</v>
      </c>
    </row>
    <row r="125" spans="1:14" ht="12" customHeight="1" thickBot="1" x14ac:dyDescent="0.25">
      <c r="A125" s="182" t="s">
        <v>20</v>
      </c>
      <c r="B125" s="183" t="str">
        <f t="shared" si="5"/>
        <v>259</v>
      </c>
      <c r="C125" s="65" t="s">
        <v>120</v>
      </c>
      <c r="D125" s="32" t="s">
        <v>121</v>
      </c>
      <c r="E125" s="44" t="s">
        <v>122</v>
      </c>
      <c r="F125" s="45" t="str">
        <f t="shared" si="7"/>
        <v>ΑΡΚΑΔΙΑ</v>
      </c>
      <c r="G125" s="46" t="s">
        <v>66</v>
      </c>
      <c r="H125" s="47" t="s">
        <v>6</v>
      </c>
      <c r="I125" s="46" t="s">
        <v>9</v>
      </c>
      <c r="J125" s="60">
        <v>16</v>
      </c>
      <c r="K125" s="60"/>
      <c r="L125" s="60">
        <v>1</v>
      </c>
      <c r="M125" s="60"/>
      <c r="N125" s="130" t="s">
        <v>253</v>
      </c>
    </row>
    <row r="126" spans="1:14" ht="12" customHeight="1" thickTop="1" x14ac:dyDescent="0.2">
      <c r="A126" s="170" t="s">
        <v>22</v>
      </c>
      <c r="B126" s="15" t="str">
        <f>LEFT(A126,3)</f>
        <v>267</v>
      </c>
      <c r="C126" s="153" t="s">
        <v>127</v>
      </c>
      <c r="D126" s="132" t="s">
        <v>125</v>
      </c>
      <c r="E126" s="133" t="s">
        <v>126</v>
      </c>
      <c r="F126" s="134" t="str">
        <f>RIGHT(A126,LEN(A126)-5)</f>
        <v>ΙΩΑΝΝΙΝΑ</v>
      </c>
      <c r="G126" s="135" t="s">
        <v>68</v>
      </c>
      <c r="H126" s="136" t="s">
        <v>5</v>
      </c>
      <c r="I126" s="135" t="s">
        <v>9</v>
      </c>
      <c r="J126" s="138">
        <v>30</v>
      </c>
      <c r="K126" s="137"/>
      <c r="L126" s="138">
        <v>3</v>
      </c>
      <c r="M126" s="138"/>
      <c r="N126" s="139" t="s">
        <v>217</v>
      </c>
    </row>
    <row r="127" spans="1:14" ht="12" customHeight="1" x14ac:dyDescent="0.2">
      <c r="A127" s="170" t="s">
        <v>22</v>
      </c>
      <c r="B127" s="15" t="str">
        <f>LEFT(A127,3)</f>
        <v>267</v>
      </c>
      <c r="C127" s="65" t="s">
        <v>127</v>
      </c>
      <c r="D127" s="32" t="s">
        <v>125</v>
      </c>
      <c r="E127" s="38" t="s">
        <v>126</v>
      </c>
      <c r="F127" s="39" t="str">
        <f>RIGHT(A127,LEN(A127)-5)</f>
        <v>ΙΩΑΝΝΙΝΑ</v>
      </c>
      <c r="G127" s="40" t="s">
        <v>68</v>
      </c>
      <c r="H127" s="41" t="s">
        <v>5</v>
      </c>
      <c r="I127" s="40" t="s">
        <v>10</v>
      </c>
      <c r="J127" s="8">
        <v>17</v>
      </c>
      <c r="K127" s="54">
        <f>SUM(J126:J129)</f>
        <v>106</v>
      </c>
      <c r="L127" s="8"/>
      <c r="M127" s="8">
        <v>2</v>
      </c>
      <c r="N127" s="23" t="s">
        <v>260</v>
      </c>
    </row>
    <row r="128" spans="1:14" ht="12" customHeight="1" x14ac:dyDescent="0.2">
      <c r="A128" s="170" t="s">
        <v>22</v>
      </c>
      <c r="B128" s="15" t="str">
        <f t="shared" ref="B128:B193" si="8">LEFT(A128,3)</f>
        <v>267</v>
      </c>
      <c r="C128" s="65" t="s">
        <v>127</v>
      </c>
      <c r="D128" s="32" t="s">
        <v>125</v>
      </c>
      <c r="E128" s="38" t="s">
        <v>126</v>
      </c>
      <c r="F128" s="39" t="str">
        <f t="shared" ref="F128:F161" si="9">RIGHT(A128,LEN(A128)-5)</f>
        <v>ΙΩΑΝΝΙΝΑ</v>
      </c>
      <c r="G128" s="40" t="s">
        <v>68</v>
      </c>
      <c r="H128" s="41" t="s">
        <v>6</v>
      </c>
      <c r="I128" s="40" t="s">
        <v>9</v>
      </c>
      <c r="J128" s="230">
        <f>23-1</f>
        <v>22</v>
      </c>
      <c r="K128" s="54"/>
      <c r="L128" s="54">
        <v>2</v>
      </c>
      <c r="M128" s="54"/>
      <c r="N128" s="118" t="s">
        <v>217</v>
      </c>
    </row>
    <row r="129" spans="1:14" ht="12" customHeight="1" thickBot="1" x14ac:dyDescent="0.25">
      <c r="A129" s="180" t="s">
        <v>22</v>
      </c>
      <c r="B129" s="181" t="str">
        <f t="shared" si="8"/>
        <v>267</v>
      </c>
      <c r="C129" s="65" t="s">
        <v>127</v>
      </c>
      <c r="D129" s="43" t="s">
        <v>125</v>
      </c>
      <c r="E129" s="44" t="s">
        <v>126</v>
      </c>
      <c r="F129" s="45" t="str">
        <f t="shared" si="9"/>
        <v>ΙΩΑΝΝΙΝΑ</v>
      </c>
      <c r="G129" s="46" t="s">
        <v>68</v>
      </c>
      <c r="H129" s="47" t="s">
        <v>6</v>
      </c>
      <c r="I129" s="46" t="s">
        <v>10</v>
      </c>
      <c r="J129" s="60">
        <v>37</v>
      </c>
      <c r="K129" s="60"/>
      <c r="L129" s="60"/>
      <c r="M129" s="60">
        <v>3</v>
      </c>
      <c r="N129" s="130" t="s">
        <v>217</v>
      </c>
    </row>
    <row r="130" spans="1:14" ht="12" customHeight="1" thickTop="1" x14ac:dyDescent="0.2">
      <c r="A130" s="188" t="s">
        <v>22</v>
      </c>
      <c r="B130" s="189" t="str">
        <f>LEFT(A130,3)</f>
        <v>267</v>
      </c>
      <c r="C130" s="65" t="s">
        <v>127</v>
      </c>
      <c r="D130" s="32" t="s">
        <v>125</v>
      </c>
      <c r="E130" s="49" t="s">
        <v>126</v>
      </c>
      <c r="F130" s="50" t="str">
        <f>RIGHT(A130,LEN(A130)-5)</f>
        <v>ΙΩΑΝΝΙΝΑ</v>
      </c>
      <c r="G130" s="51" t="s">
        <v>194</v>
      </c>
      <c r="H130" s="52" t="s">
        <v>3</v>
      </c>
      <c r="I130" s="51" t="s">
        <v>9</v>
      </c>
      <c r="J130" s="13">
        <v>10</v>
      </c>
      <c r="K130" s="61"/>
      <c r="L130" s="13">
        <v>1</v>
      </c>
      <c r="M130" s="13"/>
      <c r="N130" s="116" t="s">
        <v>218</v>
      </c>
    </row>
    <row r="131" spans="1:14" ht="12" customHeight="1" x14ac:dyDescent="0.2">
      <c r="A131" s="170" t="s">
        <v>22</v>
      </c>
      <c r="B131" s="15" t="str">
        <f>LEFT(A131,3)</f>
        <v>267</v>
      </c>
      <c r="C131" s="65" t="s">
        <v>127</v>
      </c>
      <c r="D131" s="32" t="s">
        <v>125</v>
      </c>
      <c r="E131" s="38" t="s">
        <v>126</v>
      </c>
      <c r="F131" s="39" t="str">
        <f>RIGHT(A131,LEN(A131)-5)</f>
        <v>ΙΩΑΝΝΙΝΑ</v>
      </c>
      <c r="G131" s="40" t="s">
        <v>194</v>
      </c>
      <c r="H131" s="41" t="s">
        <v>3</v>
      </c>
      <c r="I131" s="40" t="s">
        <v>10</v>
      </c>
      <c r="J131" s="8">
        <v>8</v>
      </c>
      <c r="K131" s="54">
        <f>SUM(J130:J134)</f>
        <v>83</v>
      </c>
      <c r="L131" s="8"/>
      <c r="M131" s="8">
        <v>1</v>
      </c>
      <c r="N131" s="23" t="s">
        <v>218</v>
      </c>
    </row>
    <row r="132" spans="1:14" ht="12" customHeight="1" x14ac:dyDescent="0.2">
      <c r="A132" s="170" t="s">
        <v>22</v>
      </c>
      <c r="B132" s="15" t="str">
        <f>LEFT(A132,3)</f>
        <v>267</v>
      </c>
      <c r="C132" s="65" t="s">
        <v>127</v>
      </c>
      <c r="D132" s="32" t="s">
        <v>125</v>
      </c>
      <c r="E132" s="38" t="s">
        <v>126</v>
      </c>
      <c r="F132" s="39" t="str">
        <f>RIGHT(A132,LEN(A132)-5)</f>
        <v>ΙΩΑΝΝΙΝΑ</v>
      </c>
      <c r="G132" s="40" t="s">
        <v>194</v>
      </c>
      <c r="H132" s="41" t="s">
        <v>4</v>
      </c>
      <c r="I132" s="40" t="s">
        <v>9</v>
      </c>
      <c r="J132" s="8">
        <v>24</v>
      </c>
      <c r="K132" s="54"/>
      <c r="L132" s="8">
        <v>2</v>
      </c>
      <c r="M132" s="8"/>
      <c r="N132" s="118" t="s">
        <v>218</v>
      </c>
    </row>
    <row r="133" spans="1:14" ht="12" customHeight="1" x14ac:dyDescent="0.2">
      <c r="A133" s="170" t="s">
        <v>22</v>
      </c>
      <c r="B133" s="15" t="str">
        <f>LEFT(A133,3)</f>
        <v>267</v>
      </c>
      <c r="C133" s="65" t="s">
        <v>127</v>
      </c>
      <c r="D133" s="32" t="s">
        <v>125</v>
      </c>
      <c r="E133" s="38" t="s">
        <v>126</v>
      </c>
      <c r="F133" s="39" t="str">
        <f>RIGHT(A133,LEN(A133)-5)</f>
        <v>ΙΩΑΝΝΙΝΑ</v>
      </c>
      <c r="G133" s="40" t="s">
        <v>194</v>
      </c>
      <c r="H133" s="41" t="s">
        <v>4</v>
      </c>
      <c r="I133" s="40" t="s">
        <v>10</v>
      </c>
      <c r="J133" s="8">
        <v>19</v>
      </c>
      <c r="K133" s="54"/>
      <c r="L133" s="8"/>
      <c r="M133" s="8">
        <v>2</v>
      </c>
      <c r="N133" s="118" t="s">
        <v>218</v>
      </c>
    </row>
    <row r="134" spans="1:14" ht="12" customHeight="1" thickBot="1" x14ac:dyDescent="0.25">
      <c r="A134" s="170" t="s">
        <v>22</v>
      </c>
      <c r="B134" s="15" t="str">
        <f>LEFT(A134,3)</f>
        <v>267</v>
      </c>
      <c r="C134" s="62" t="s">
        <v>127</v>
      </c>
      <c r="D134" s="66" t="s">
        <v>125</v>
      </c>
      <c r="E134" s="55" t="s">
        <v>126</v>
      </c>
      <c r="F134" s="56" t="str">
        <f>RIGHT(A134,LEN(A134)-5)</f>
        <v>ΙΩΑΝΝΙΝΑ</v>
      </c>
      <c r="G134" s="57" t="s">
        <v>194</v>
      </c>
      <c r="H134" s="58" t="s">
        <v>7</v>
      </c>
      <c r="I134" s="57" t="s">
        <v>9</v>
      </c>
      <c r="J134" s="249">
        <f>22</f>
        <v>22</v>
      </c>
      <c r="K134" s="59"/>
      <c r="L134" s="10">
        <v>2</v>
      </c>
      <c r="M134" s="10"/>
      <c r="N134" s="119" t="s">
        <v>218</v>
      </c>
    </row>
    <row r="135" spans="1:14" ht="12" customHeight="1" thickTop="1" x14ac:dyDescent="0.2">
      <c r="A135" s="178" t="s">
        <v>23</v>
      </c>
      <c r="B135" s="179" t="str">
        <f t="shared" si="8"/>
        <v>270</v>
      </c>
      <c r="C135" s="31" t="s">
        <v>127</v>
      </c>
      <c r="D135" s="64" t="s">
        <v>128</v>
      </c>
      <c r="E135" s="49" t="s">
        <v>129</v>
      </c>
      <c r="F135" s="50" t="str">
        <f t="shared" si="9"/>
        <v>ΠΡΕΒΕΖΑ</v>
      </c>
      <c r="G135" s="51" t="s">
        <v>69</v>
      </c>
      <c r="H135" s="52" t="s">
        <v>3</v>
      </c>
      <c r="I135" s="51" t="s">
        <v>9</v>
      </c>
      <c r="J135" s="13">
        <v>0</v>
      </c>
      <c r="K135" s="61"/>
      <c r="L135" s="13">
        <v>0</v>
      </c>
      <c r="M135" s="13"/>
      <c r="N135" s="116" t="s">
        <v>219</v>
      </c>
    </row>
    <row r="136" spans="1:14" ht="12" customHeight="1" x14ac:dyDescent="0.2">
      <c r="A136" s="170" t="s">
        <v>23</v>
      </c>
      <c r="B136" s="15" t="str">
        <f t="shared" si="8"/>
        <v>270</v>
      </c>
      <c r="C136" s="31" t="s">
        <v>127</v>
      </c>
      <c r="D136" s="32" t="s">
        <v>128</v>
      </c>
      <c r="E136" s="38" t="s">
        <v>129</v>
      </c>
      <c r="F136" s="39" t="str">
        <f t="shared" si="9"/>
        <v>ΠΡΕΒΕΖΑ</v>
      </c>
      <c r="G136" s="40" t="s">
        <v>69</v>
      </c>
      <c r="H136" s="41" t="s">
        <v>4</v>
      </c>
      <c r="I136" s="40" t="s">
        <v>9</v>
      </c>
      <c r="J136" s="8">
        <v>12</v>
      </c>
      <c r="K136" s="54"/>
      <c r="L136" s="8">
        <v>1</v>
      </c>
      <c r="M136" s="8"/>
      <c r="N136" s="118" t="s">
        <v>219</v>
      </c>
    </row>
    <row r="137" spans="1:14" ht="12" customHeight="1" x14ac:dyDescent="0.2">
      <c r="A137" s="170" t="s">
        <v>23</v>
      </c>
      <c r="B137" s="15" t="str">
        <f t="shared" si="8"/>
        <v>270</v>
      </c>
      <c r="C137" s="31" t="s">
        <v>127</v>
      </c>
      <c r="D137" s="43" t="s">
        <v>128</v>
      </c>
      <c r="E137" s="38" t="s">
        <v>129</v>
      </c>
      <c r="F137" s="39" t="str">
        <f t="shared" si="9"/>
        <v>ΠΡΕΒΕΖΑ</v>
      </c>
      <c r="G137" s="40" t="s">
        <v>69</v>
      </c>
      <c r="H137" s="41" t="s">
        <v>5</v>
      </c>
      <c r="I137" s="40" t="s">
        <v>9</v>
      </c>
      <c r="J137" s="8">
        <v>24</v>
      </c>
      <c r="K137" s="54">
        <f>SUM(J135:J139)</f>
        <v>53</v>
      </c>
      <c r="L137" s="240">
        <v>2</v>
      </c>
      <c r="M137" s="8"/>
      <c r="N137" s="23" t="s">
        <v>219</v>
      </c>
    </row>
    <row r="138" spans="1:14" ht="12" customHeight="1" x14ac:dyDescent="0.2">
      <c r="A138" s="170" t="s">
        <v>23</v>
      </c>
      <c r="B138" s="15" t="str">
        <f t="shared" si="8"/>
        <v>270</v>
      </c>
      <c r="C138" s="65" t="s">
        <v>127</v>
      </c>
      <c r="D138" s="32" t="s">
        <v>128</v>
      </c>
      <c r="E138" s="38" t="s">
        <v>129</v>
      </c>
      <c r="F138" s="39" t="str">
        <f t="shared" si="9"/>
        <v>ΠΡΕΒΕΖΑ</v>
      </c>
      <c r="G138" s="40" t="s">
        <v>69</v>
      </c>
      <c r="H138" s="41" t="s">
        <v>7</v>
      </c>
      <c r="I138" s="40" t="s">
        <v>9</v>
      </c>
      <c r="J138" s="8">
        <v>5</v>
      </c>
      <c r="K138" s="54"/>
      <c r="L138" s="8">
        <v>1</v>
      </c>
      <c r="M138" s="8"/>
      <c r="N138" s="118" t="s">
        <v>219</v>
      </c>
    </row>
    <row r="139" spans="1:14" ht="12" customHeight="1" thickBot="1" x14ac:dyDescent="0.25">
      <c r="A139" s="182" t="s">
        <v>23</v>
      </c>
      <c r="B139" s="183" t="str">
        <f t="shared" si="8"/>
        <v>270</v>
      </c>
      <c r="C139" s="154" t="s">
        <v>127</v>
      </c>
      <c r="D139" s="155" t="s">
        <v>128</v>
      </c>
      <c r="E139" s="156" t="s">
        <v>129</v>
      </c>
      <c r="F139" s="145" t="str">
        <f t="shared" si="9"/>
        <v>ΠΡΕΒΕΖΑ</v>
      </c>
      <c r="G139" s="146" t="s">
        <v>69</v>
      </c>
      <c r="H139" s="147" t="s">
        <v>6</v>
      </c>
      <c r="I139" s="146" t="s">
        <v>9</v>
      </c>
      <c r="J139" s="148">
        <f>12</f>
        <v>12</v>
      </c>
      <c r="K139" s="148"/>
      <c r="L139" s="148">
        <v>1</v>
      </c>
      <c r="M139" s="148"/>
      <c r="N139" s="157" t="s">
        <v>219</v>
      </c>
    </row>
    <row r="140" spans="1:14" ht="12" customHeight="1" thickTop="1" x14ac:dyDescent="0.2">
      <c r="A140" s="188" t="s">
        <v>24</v>
      </c>
      <c r="B140" s="189" t="str">
        <f t="shared" si="8"/>
        <v>272</v>
      </c>
      <c r="C140" s="153" t="s">
        <v>131</v>
      </c>
      <c r="D140" s="132" t="s">
        <v>132</v>
      </c>
      <c r="E140" s="133" t="s">
        <v>130</v>
      </c>
      <c r="F140" s="134" t="str">
        <f t="shared" si="9"/>
        <v>ΚΕΡΚΥΡΑ</v>
      </c>
      <c r="G140" s="135" t="s">
        <v>70</v>
      </c>
      <c r="H140" s="136" t="s">
        <v>3</v>
      </c>
      <c r="I140" s="135" t="s">
        <v>9</v>
      </c>
      <c r="J140" s="138">
        <v>2</v>
      </c>
      <c r="K140" s="137"/>
      <c r="L140" s="138">
        <v>1</v>
      </c>
      <c r="M140" s="138"/>
      <c r="N140" s="139" t="s">
        <v>254</v>
      </c>
    </row>
    <row r="141" spans="1:14" ht="12" customHeight="1" x14ac:dyDescent="0.2">
      <c r="A141" s="170" t="s">
        <v>24</v>
      </c>
      <c r="B141" s="15" t="str">
        <f t="shared" si="8"/>
        <v>272</v>
      </c>
      <c r="C141" s="65" t="s">
        <v>131</v>
      </c>
      <c r="D141" s="32" t="s">
        <v>132</v>
      </c>
      <c r="E141" s="38" t="s">
        <v>130</v>
      </c>
      <c r="F141" s="39" t="str">
        <f t="shared" si="9"/>
        <v>ΚΕΡΚΥΡΑ</v>
      </c>
      <c r="G141" s="40" t="s">
        <v>70</v>
      </c>
      <c r="H141" s="41" t="s">
        <v>4</v>
      </c>
      <c r="I141" s="40" t="s">
        <v>9</v>
      </c>
      <c r="J141" s="8">
        <v>18</v>
      </c>
      <c r="K141" s="54"/>
      <c r="L141" s="8">
        <v>2</v>
      </c>
      <c r="M141" s="8"/>
      <c r="N141" s="118" t="s">
        <v>254</v>
      </c>
    </row>
    <row r="142" spans="1:14" ht="12" customHeight="1" x14ac:dyDescent="0.2">
      <c r="A142" s="170" t="s">
        <v>24</v>
      </c>
      <c r="B142" s="15" t="str">
        <f t="shared" si="8"/>
        <v>272</v>
      </c>
      <c r="C142" s="83" t="s">
        <v>131</v>
      </c>
      <c r="D142" s="43" t="s">
        <v>132</v>
      </c>
      <c r="E142" s="38" t="s">
        <v>130</v>
      </c>
      <c r="F142" s="39" t="str">
        <f t="shared" si="9"/>
        <v>ΚΕΡΚΥΡΑ</v>
      </c>
      <c r="G142" s="40" t="s">
        <v>70</v>
      </c>
      <c r="H142" s="41" t="s">
        <v>5</v>
      </c>
      <c r="I142" s="40" t="s">
        <v>9</v>
      </c>
      <c r="J142" s="229">
        <f>22+1</f>
        <v>23</v>
      </c>
      <c r="K142" s="54">
        <f>SUM(J140:J144)</f>
        <v>64</v>
      </c>
      <c r="L142" s="8">
        <v>2</v>
      </c>
      <c r="M142" s="8"/>
      <c r="N142" s="23" t="s">
        <v>254</v>
      </c>
    </row>
    <row r="143" spans="1:14" ht="12" customHeight="1" x14ac:dyDescent="0.2">
      <c r="A143" s="170" t="s">
        <v>24</v>
      </c>
      <c r="B143" s="15" t="str">
        <f t="shared" si="8"/>
        <v>272</v>
      </c>
      <c r="C143" s="65" t="s">
        <v>131</v>
      </c>
      <c r="D143" s="32" t="s">
        <v>132</v>
      </c>
      <c r="E143" s="38" t="s">
        <v>130</v>
      </c>
      <c r="F143" s="39" t="str">
        <f t="shared" si="9"/>
        <v>ΚΕΡΚΥΡΑ</v>
      </c>
      <c r="G143" s="40" t="s">
        <v>70</v>
      </c>
      <c r="H143" s="41" t="s">
        <v>7</v>
      </c>
      <c r="I143" s="40" t="s">
        <v>9</v>
      </c>
      <c r="J143" s="8">
        <v>10</v>
      </c>
      <c r="K143" s="54"/>
      <c r="L143" s="8">
        <v>1</v>
      </c>
      <c r="M143" s="8"/>
      <c r="N143" s="118" t="s">
        <v>254</v>
      </c>
    </row>
    <row r="144" spans="1:14" ht="12" customHeight="1" thickBot="1" x14ac:dyDescent="0.25">
      <c r="A144" s="186" t="s">
        <v>24</v>
      </c>
      <c r="B144" s="187" t="str">
        <f t="shared" si="8"/>
        <v>272</v>
      </c>
      <c r="C144" s="65" t="s">
        <v>131</v>
      </c>
      <c r="D144" s="32" t="s">
        <v>132</v>
      </c>
      <c r="E144" s="44" t="s">
        <v>130</v>
      </c>
      <c r="F144" s="45" t="str">
        <f t="shared" si="9"/>
        <v>ΚΕΡΚΥΡΑ</v>
      </c>
      <c r="G144" s="46" t="s">
        <v>70</v>
      </c>
      <c r="H144" s="47" t="s">
        <v>6</v>
      </c>
      <c r="I144" s="46" t="s">
        <v>9</v>
      </c>
      <c r="J144" s="60">
        <v>11</v>
      </c>
      <c r="K144" s="60"/>
      <c r="L144" s="60">
        <v>1</v>
      </c>
      <c r="M144" s="60"/>
      <c r="N144" s="130" t="s">
        <v>254</v>
      </c>
    </row>
    <row r="145" spans="1:14" ht="12" customHeight="1" thickTop="1" x14ac:dyDescent="0.2">
      <c r="A145" s="178" t="s">
        <v>25</v>
      </c>
      <c r="B145" s="179" t="str">
        <f t="shared" si="8"/>
        <v>273</v>
      </c>
      <c r="C145" s="153" t="s">
        <v>137</v>
      </c>
      <c r="D145" s="132" t="s">
        <v>133</v>
      </c>
      <c r="E145" s="133" t="s">
        <v>134</v>
      </c>
      <c r="F145" s="134" t="str">
        <f t="shared" si="9"/>
        <v>ΕΥΒΟΙΑ</v>
      </c>
      <c r="G145" s="135" t="s">
        <v>71</v>
      </c>
      <c r="H145" s="136" t="s">
        <v>3</v>
      </c>
      <c r="I145" s="135" t="s">
        <v>9</v>
      </c>
      <c r="J145" s="138">
        <v>1</v>
      </c>
      <c r="K145" s="137"/>
      <c r="L145" s="138">
        <v>1</v>
      </c>
      <c r="M145" s="138"/>
      <c r="N145" s="177" t="s">
        <v>227</v>
      </c>
    </row>
    <row r="146" spans="1:14" ht="12" customHeight="1" x14ac:dyDescent="0.2">
      <c r="A146" s="170" t="s">
        <v>25</v>
      </c>
      <c r="B146" s="15" t="str">
        <f t="shared" si="8"/>
        <v>273</v>
      </c>
      <c r="C146" s="65" t="s">
        <v>137</v>
      </c>
      <c r="D146" s="32" t="s">
        <v>133</v>
      </c>
      <c r="E146" s="38" t="s">
        <v>134</v>
      </c>
      <c r="F146" s="39" t="str">
        <f t="shared" si="9"/>
        <v>ΕΥΒΟΙΑ</v>
      </c>
      <c r="G146" s="40" t="s">
        <v>71</v>
      </c>
      <c r="H146" s="41" t="s">
        <v>4</v>
      </c>
      <c r="I146" s="40" t="s">
        <v>9</v>
      </c>
      <c r="J146" s="8">
        <v>11</v>
      </c>
      <c r="K146" s="54"/>
      <c r="L146" s="8">
        <v>1</v>
      </c>
      <c r="M146" s="8"/>
      <c r="N146" s="109" t="s">
        <v>227</v>
      </c>
    </row>
    <row r="147" spans="1:14" ht="12" customHeight="1" x14ac:dyDescent="0.2">
      <c r="A147" s="170" t="s">
        <v>25</v>
      </c>
      <c r="B147" s="15" t="str">
        <f t="shared" si="8"/>
        <v>273</v>
      </c>
      <c r="C147" s="65" t="s">
        <v>137</v>
      </c>
      <c r="D147" s="43" t="s">
        <v>133</v>
      </c>
      <c r="E147" s="38" t="s">
        <v>134</v>
      </c>
      <c r="F147" s="39" t="str">
        <f t="shared" si="9"/>
        <v>ΕΥΒΟΙΑ</v>
      </c>
      <c r="G147" s="40" t="s">
        <v>71</v>
      </c>
      <c r="H147" s="41" t="s">
        <v>5</v>
      </c>
      <c r="I147" s="40" t="s">
        <v>9</v>
      </c>
      <c r="J147" s="8">
        <v>44</v>
      </c>
      <c r="K147" s="54">
        <f>SUM(J145:J149)</f>
        <v>89</v>
      </c>
      <c r="L147" s="8">
        <v>4</v>
      </c>
      <c r="M147" s="8"/>
      <c r="N147" s="158" t="s">
        <v>227</v>
      </c>
    </row>
    <row r="148" spans="1:14" ht="12" customHeight="1" x14ac:dyDescent="0.2">
      <c r="A148" s="170" t="s">
        <v>25</v>
      </c>
      <c r="B148" s="15" t="str">
        <f t="shared" si="8"/>
        <v>273</v>
      </c>
      <c r="C148" s="65" t="s">
        <v>137</v>
      </c>
      <c r="D148" s="32" t="s">
        <v>133</v>
      </c>
      <c r="E148" s="38" t="s">
        <v>134</v>
      </c>
      <c r="F148" s="39" t="str">
        <f t="shared" si="9"/>
        <v>ΕΥΒΟΙΑ</v>
      </c>
      <c r="G148" s="40" t="s">
        <v>71</v>
      </c>
      <c r="H148" s="41" t="s">
        <v>7</v>
      </c>
      <c r="I148" s="40" t="s">
        <v>9</v>
      </c>
      <c r="J148" s="8">
        <v>22</v>
      </c>
      <c r="K148" s="54"/>
      <c r="L148" s="8">
        <v>2</v>
      </c>
      <c r="M148" s="8"/>
      <c r="N148" s="109" t="s">
        <v>227</v>
      </c>
    </row>
    <row r="149" spans="1:14" ht="12" customHeight="1" thickBot="1" x14ac:dyDescent="0.25">
      <c r="A149" s="182" t="s">
        <v>25</v>
      </c>
      <c r="B149" s="183" t="str">
        <f t="shared" si="8"/>
        <v>273</v>
      </c>
      <c r="C149" s="65" t="s">
        <v>137</v>
      </c>
      <c r="D149" s="66" t="s">
        <v>133</v>
      </c>
      <c r="E149" s="55" t="s">
        <v>134</v>
      </c>
      <c r="F149" s="56" t="str">
        <f t="shared" si="9"/>
        <v>ΕΥΒΟΙΑ</v>
      </c>
      <c r="G149" s="57" t="s">
        <v>71</v>
      </c>
      <c r="H149" s="58" t="s">
        <v>6</v>
      </c>
      <c r="I149" s="57" t="s">
        <v>9</v>
      </c>
      <c r="J149" s="59">
        <v>11</v>
      </c>
      <c r="K149" s="59"/>
      <c r="L149" s="59">
        <v>1</v>
      </c>
      <c r="M149" s="59"/>
      <c r="N149" s="115" t="s">
        <v>227</v>
      </c>
    </row>
    <row r="150" spans="1:14" ht="12" customHeight="1" thickTop="1" x14ac:dyDescent="0.2">
      <c r="A150" s="184" t="s">
        <v>26</v>
      </c>
      <c r="B150" s="185" t="str">
        <f t="shared" si="8"/>
        <v>275</v>
      </c>
      <c r="C150" s="65" t="s">
        <v>137</v>
      </c>
      <c r="D150" s="64" t="s">
        <v>135</v>
      </c>
      <c r="E150" s="49" t="s">
        <v>136</v>
      </c>
      <c r="F150" s="50" t="str">
        <f t="shared" si="9"/>
        <v>ΒΟΙΩΤΙΑ</v>
      </c>
      <c r="G150" s="51" t="s">
        <v>72</v>
      </c>
      <c r="H150" s="52" t="s">
        <v>3</v>
      </c>
      <c r="I150" s="51" t="s">
        <v>9</v>
      </c>
      <c r="J150" s="13">
        <v>0</v>
      </c>
      <c r="K150" s="61"/>
      <c r="L150" s="13">
        <v>0</v>
      </c>
      <c r="M150" s="13"/>
      <c r="N150" s="112" t="s">
        <v>206</v>
      </c>
    </row>
    <row r="151" spans="1:14" ht="12" customHeight="1" x14ac:dyDescent="0.2">
      <c r="A151" s="170" t="s">
        <v>26</v>
      </c>
      <c r="B151" s="15" t="str">
        <f t="shared" si="8"/>
        <v>275</v>
      </c>
      <c r="C151" s="83" t="s">
        <v>137</v>
      </c>
      <c r="D151" s="32" t="s">
        <v>135</v>
      </c>
      <c r="E151" s="38" t="s">
        <v>136</v>
      </c>
      <c r="F151" s="39" t="str">
        <f t="shared" si="9"/>
        <v>ΒΟΙΩΤΙΑ</v>
      </c>
      <c r="G151" s="40" t="s">
        <v>72</v>
      </c>
      <c r="H151" s="41" t="s">
        <v>4</v>
      </c>
      <c r="I151" s="40" t="s">
        <v>9</v>
      </c>
      <c r="J151" s="8">
        <v>9</v>
      </c>
      <c r="K151" s="54"/>
      <c r="L151" s="8">
        <v>1</v>
      </c>
      <c r="M151" s="8"/>
      <c r="N151" s="109" t="s">
        <v>206</v>
      </c>
    </row>
    <row r="152" spans="1:14" ht="12" customHeight="1" x14ac:dyDescent="0.2">
      <c r="A152" s="170" t="s">
        <v>26</v>
      </c>
      <c r="B152" s="15" t="str">
        <f t="shared" si="8"/>
        <v>275</v>
      </c>
      <c r="C152" s="65" t="s">
        <v>137</v>
      </c>
      <c r="D152" s="43" t="s">
        <v>135</v>
      </c>
      <c r="E152" s="38" t="s">
        <v>136</v>
      </c>
      <c r="F152" s="39" t="str">
        <f t="shared" si="9"/>
        <v>ΒΟΙΩΤΙΑ</v>
      </c>
      <c r="G152" s="40" t="s">
        <v>72</v>
      </c>
      <c r="H152" s="41" t="s">
        <v>5</v>
      </c>
      <c r="I152" s="40" t="s">
        <v>9</v>
      </c>
      <c r="J152" s="8">
        <v>18</v>
      </c>
      <c r="K152" s="54">
        <f>SUM(J150:J154)</f>
        <v>40</v>
      </c>
      <c r="L152" s="8">
        <v>2</v>
      </c>
      <c r="M152" s="8"/>
      <c r="N152" s="158" t="s">
        <v>206</v>
      </c>
    </row>
    <row r="153" spans="1:14" ht="12" customHeight="1" x14ac:dyDescent="0.2">
      <c r="A153" s="170" t="s">
        <v>26</v>
      </c>
      <c r="B153" s="15" t="str">
        <f t="shared" si="8"/>
        <v>275</v>
      </c>
      <c r="C153" s="65" t="s">
        <v>137</v>
      </c>
      <c r="D153" s="32" t="s">
        <v>135</v>
      </c>
      <c r="E153" s="38" t="s">
        <v>136</v>
      </c>
      <c r="F153" s="39" t="str">
        <f t="shared" si="9"/>
        <v>ΒΟΙΩΤΙΑ</v>
      </c>
      <c r="G153" s="40" t="s">
        <v>72</v>
      </c>
      <c r="H153" s="41" t="s">
        <v>7</v>
      </c>
      <c r="I153" s="40" t="s">
        <v>9</v>
      </c>
      <c r="J153" s="8">
        <v>5</v>
      </c>
      <c r="K153" s="54"/>
      <c r="L153" s="8">
        <v>1</v>
      </c>
      <c r="M153" s="8"/>
      <c r="N153" s="109" t="s">
        <v>206</v>
      </c>
    </row>
    <row r="154" spans="1:14" ht="12" customHeight="1" thickBot="1" x14ac:dyDescent="0.25">
      <c r="A154" s="180" t="s">
        <v>26</v>
      </c>
      <c r="B154" s="181" t="str">
        <f t="shared" si="8"/>
        <v>275</v>
      </c>
      <c r="C154" s="65" t="s">
        <v>137</v>
      </c>
      <c r="D154" s="66" t="s">
        <v>135</v>
      </c>
      <c r="E154" s="55" t="s">
        <v>136</v>
      </c>
      <c r="F154" s="56" t="str">
        <f t="shared" si="9"/>
        <v>ΒΟΙΩΤΙΑ</v>
      </c>
      <c r="G154" s="57" t="s">
        <v>72</v>
      </c>
      <c r="H154" s="58" t="s">
        <v>6</v>
      </c>
      <c r="I154" s="57" t="s">
        <v>9</v>
      </c>
      <c r="J154" s="59">
        <v>8</v>
      </c>
      <c r="K154" s="59"/>
      <c r="L154" s="59">
        <v>1</v>
      </c>
      <c r="M154" s="59"/>
      <c r="N154" s="115" t="s">
        <v>206</v>
      </c>
    </row>
    <row r="155" spans="1:14" ht="12" customHeight="1" thickTop="1" x14ac:dyDescent="0.2">
      <c r="A155" s="178" t="s">
        <v>27</v>
      </c>
      <c r="B155" s="179" t="str">
        <f t="shared" si="8"/>
        <v>278</v>
      </c>
      <c r="C155" s="65" t="s">
        <v>137</v>
      </c>
      <c r="D155" s="64" t="s">
        <v>138</v>
      </c>
      <c r="E155" s="49" t="s">
        <v>139</v>
      </c>
      <c r="F155" s="50" t="str">
        <f t="shared" si="9"/>
        <v>ΦΘΙΩΤΙΔΑ</v>
      </c>
      <c r="G155" s="51" t="s">
        <v>73</v>
      </c>
      <c r="H155" s="52" t="s">
        <v>3</v>
      </c>
      <c r="I155" s="51" t="s">
        <v>9</v>
      </c>
      <c r="J155" s="13">
        <v>2</v>
      </c>
      <c r="K155" s="61"/>
      <c r="L155" s="13">
        <v>1</v>
      </c>
      <c r="M155" s="13"/>
      <c r="N155" s="149" t="s">
        <v>228</v>
      </c>
    </row>
    <row r="156" spans="1:14" ht="12" customHeight="1" x14ac:dyDescent="0.2">
      <c r="A156" s="170" t="s">
        <v>27</v>
      </c>
      <c r="B156" s="15" t="str">
        <f t="shared" si="8"/>
        <v>278</v>
      </c>
      <c r="C156" s="65" t="s">
        <v>137</v>
      </c>
      <c r="D156" s="32" t="s">
        <v>138</v>
      </c>
      <c r="E156" s="38" t="s">
        <v>139</v>
      </c>
      <c r="F156" s="39" t="str">
        <f t="shared" si="9"/>
        <v>ΦΘΙΩΤΙΔΑ</v>
      </c>
      <c r="G156" s="40" t="s">
        <v>73</v>
      </c>
      <c r="H156" s="41" t="s">
        <v>4</v>
      </c>
      <c r="I156" s="40" t="s">
        <v>9</v>
      </c>
      <c r="J156" s="8">
        <v>24</v>
      </c>
      <c r="K156" s="54"/>
      <c r="L156" s="8">
        <v>2</v>
      </c>
      <c r="M156" s="8"/>
      <c r="N156" s="150" t="s">
        <v>228</v>
      </c>
    </row>
    <row r="157" spans="1:14" ht="12" customHeight="1" x14ac:dyDescent="0.2">
      <c r="A157" s="170" t="s">
        <v>27</v>
      </c>
      <c r="B157" s="15" t="str">
        <f t="shared" si="8"/>
        <v>278</v>
      </c>
      <c r="C157" s="65" t="s">
        <v>137</v>
      </c>
      <c r="D157" s="43" t="s">
        <v>138</v>
      </c>
      <c r="E157" s="38" t="s">
        <v>139</v>
      </c>
      <c r="F157" s="39" t="str">
        <f t="shared" si="9"/>
        <v>ΦΘΙΩΤΙΔΑ</v>
      </c>
      <c r="G157" s="40" t="s">
        <v>73</v>
      </c>
      <c r="H157" s="41" t="s">
        <v>5</v>
      </c>
      <c r="I157" s="40" t="s">
        <v>9</v>
      </c>
      <c r="J157" s="8">
        <v>17</v>
      </c>
      <c r="K157" s="54">
        <f>SUM(J155:J159)</f>
        <v>66</v>
      </c>
      <c r="L157" s="8">
        <v>2</v>
      </c>
      <c r="M157" s="8"/>
      <c r="N157" s="151" t="s">
        <v>228</v>
      </c>
    </row>
    <row r="158" spans="1:14" ht="12" customHeight="1" x14ac:dyDescent="0.2">
      <c r="A158" s="170" t="s">
        <v>27</v>
      </c>
      <c r="B158" s="15" t="str">
        <f t="shared" si="8"/>
        <v>278</v>
      </c>
      <c r="C158" s="65" t="s">
        <v>137</v>
      </c>
      <c r="D158" s="32" t="s">
        <v>138</v>
      </c>
      <c r="E158" s="38" t="s">
        <v>139</v>
      </c>
      <c r="F158" s="39" t="str">
        <f t="shared" si="9"/>
        <v>ΦΘΙΩΤΙΔΑ</v>
      </c>
      <c r="G158" s="40" t="s">
        <v>73</v>
      </c>
      <c r="H158" s="41" t="s">
        <v>7</v>
      </c>
      <c r="I158" s="40" t="s">
        <v>9</v>
      </c>
      <c r="J158" s="8">
        <v>11</v>
      </c>
      <c r="K158" s="54"/>
      <c r="L158" s="8">
        <v>1</v>
      </c>
      <c r="M158" s="8"/>
      <c r="N158" s="150" t="s">
        <v>228</v>
      </c>
    </row>
    <row r="159" spans="1:14" ht="12" customHeight="1" thickBot="1" x14ac:dyDescent="0.25">
      <c r="A159" s="182" t="s">
        <v>27</v>
      </c>
      <c r="B159" s="183" t="str">
        <f t="shared" si="8"/>
        <v>278</v>
      </c>
      <c r="C159" s="65" t="s">
        <v>137</v>
      </c>
      <c r="D159" s="32" t="s">
        <v>138</v>
      </c>
      <c r="E159" s="44" t="s">
        <v>139</v>
      </c>
      <c r="F159" s="45" t="str">
        <f t="shared" si="9"/>
        <v>ΦΘΙΩΤΙΔΑ</v>
      </c>
      <c r="G159" s="46" t="s">
        <v>73</v>
      </c>
      <c r="H159" s="47" t="s">
        <v>6</v>
      </c>
      <c r="I159" s="46" t="s">
        <v>9</v>
      </c>
      <c r="J159" s="60">
        <v>12</v>
      </c>
      <c r="K159" s="60"/>
      <c r="L159" s="60">
        <v>1</v>
      </c>
      <c r="M159" s="60"/>
      <c r="N159" s="152" t="s">
        <v>228</v>
      </c>
    </row>
    <row r="160" spans="1:14" ht="12" customHeight="1" thickTop="1" x14ac:dyDescent="0.2">
      <c r="A160" s="188" t="s">
        <v>28</v>
      </c>
      <c r="B160" s="189" t="str">
        <f t="shared" si="8"/>
        <v>281</v>
      </c>
      <c r="C160" s="164" t="s">
        <v>142</v>
      </c>
      <c r="D160" s="165" t="s">
        <v>140</v>
      </c>
      <c r="E160" s="142" t="s">
        <v>141</v>
      </c>
      <c r="F160" s="134" t="str">
        <f t="shared" si="9"/>
        <v>ΛΑΡΙΣΑ</v>
      </c>
      <c r="G160" s="135" t="s">
        <v>74</v>
      </c>
      <c r="H160" s="136" t="s">
        <v>3</v>
      </c>
      <c r="I160" s="135" t="s">
        <v>9</v>
      </c>
      <c r="J160" s="138">
        <v>2</v>
      </c>
      <c r="K160" s="137"/>
      <c r="L160" s="138">
        <v>1</v>
      </c>
      <c r="M160" s="138"/>
      <c r="N160" s="139" t="s">
        <v>222</v>
      </c>
    </row>
    <row r="161" spans="1:14" ht="12" customHeight="1" x14ac:dyDescent="0.2">
      <c r="A161" s="170" t="s">
        <v>28</v>
      </c>
      <c r="B161" s="15" t="str">
        <f t="shared" si="8"/>
        <v>281</v>
      </c>
      <c r="C161" s="81" t="s">
        <v>142</v>
      </c>
      <c r="D161" s="74" t="s">
        <v>140</v>
      </c>
      <c r="E161" s="72" t="s">
        <v>141</v>
      </c>
      <c r="F161" s="39" t="str">
        <f t="shared" si="9"/>
        <v>ΛΑΡΙΣΑ</v>
      </c>
      <c r="G161" s="40" t="s">
        <v>74</v>
      </c>
      <c r="H161" s="41" t="s">
        <v>3</v>
      </c>
      <c r="I161" s="40" t="s">
        <v>10</v>
      </c>
      <c r="J161" s="8">
        <v>13</v>
      </c>
      <c r="K161" s="54"/>
      <c r="L161" s="8"/>
      <c r="M161" s="8">
        <v>1</v>
      </c>
      <c r="N161" s="118" t="s">
        <v>222</v>
      </c>
    </row>
    <row r="162" spans="1:14" ht="12" customHeight="1" x14ac:dyDescent="0.2">
      <c r="A162" s="170" t="s">
        <v>28</v>
      </c>
      <c r="B162" s="15" t="str">
        <f t="shared" ref="B162:B168" si="10">LEFT(A162,3)</f>
        <v>281</v>
      </c>
      <c r="C162" s="81" t="s">
        <v>142</v>
      </c>
      <c r="D162" s="74" t="s">
        <v>140</v>
      </c>
      <c r="E162" s="84" t="s">
        <v>141</v>
      </c>
      <c r="F162" s="45" t="str">
        <f t="shared" ref="F162:F168" si="11">RIGHT(A162,LEN(A162)-5)</f>
        <v>ΛΑΡΙΣΑ</v>
      </c>
      <c r="G162" s="40" t="s">
        <v>74</v>
      </c>
      <c r="H162" s="47" t="s">
        <v>7</v>
      </c>
      <c r="I162" s="46" t="s">
        <v>9</v>
      </c>
      <c r="J162" s="247">
        <f>54</f>
        <v>54</v>
      </c>
      <c r="K162" s="60">
        <f>SUM(J160:J164)</f>
        <v>145</v>
      </c>
      <c r="L162" s="12">
        <v>4</v>
      </c>
      <c r="M162" s="12"/>
      <c r="N162" s="24" t="s">
        <v>222</v>
      </c>
    </row>
    <row r="163" spans="1:14" ht="12" customHeight="1" x14ac:dyDescent="0.2">
      <c r="A163" s="170" t="s">
        <v>28</v>
      </c>
      <c r="B163" s="15" t="str">
        <f t="shared" si="10"/>
        <v>281</v>
      </c>
      <c r="C163" s="70" t="s">
        <v>142</v>
      </c>
      <c r="D163" s="74" t="s">
        <v>140</v>
      </c>
      <c r="E163" s="72" t="s">
        <v>141</v>
      </c>
      <c r="F163" s="39" t="str">
        <f t="shared" si="11"/>
        <v>ΛΑΡΙΣΑ</v>
      </c>
      <c r="G163" s="40" t="s">
        <v>74</v>
      </c>
      <c r="H163" s="41" t="s">
        <v>6</v>
      </c>
      <c r="I163" s="40" t="s">
        <v>9</v>
      </c>
      <c r="J163" s="230">
        <f>29-1</f>
        <v>28</v>
      </c>
      <c r="K163" s="54"/>
      <c r="L163" s="54">
        <v>2</v>
      </c>
      <c r="M163" s="54"/>
      <c r="N163" s="118" t="s">
        <v>222</v>
      </c>
    </row>
    <row r="164" spans="1:14" ht="12" customHeight="1" thickBot="1" x14ac:dyDescent="0.25">
      <c r="A164" s="180" t="s">
        <v>28</v>
      </c>
      <c r="B164" s="181" t="str">
        <f t="shared" si="10"/>
        <v>281</v>
      </c>
      <c r="C164" s="70" t="s">
        <v>142</v>
      </c>
      <c r="D164" s="76" t="s">
        <v>140</v>
      </c>
      <c r="E164" s="77" t="s">
        <v>141</v>
      </c>
      <c r="F164" s="56" t="str">
        <f t="shared" si="11"/>
        <v>ΛΑΡΙΣΑ</v>
      </c>
      <c r="G164" s="57" t="s">
        <v>202</v>
      </c>
      <c r="H164" s="58" t="s">
        <v>6</v>
      </c>
      <c r="I164" s="57" t="s">
        <v>10</v>
      </c>
      <c r="J164" s="59">
        <v>48</v>
      </c>
      <c r="K164" s="59"/>
      <c r="L164" s="59"/>
      <c r="M164" s="59">
        <v>3</v>
      </c>
      <c r="N164" s="119" t="s">
        <v>222</v>
      </c>
    </row>
    <row r="165" spans="1:14" ht="12" customHeight="1" thickTop="1" x14ac:dyDescent="0.2">
      <c r="A165" s="170" t="s">
        <v>28</v>
      </c>
      <c r="B165" s="15" t="str">
        <f t="shared" si="10"/>
        <v>281</v>
      </c>
      <c r="C165" s="81" t="s">
        <v>142</v>
      </c>
      <c r="D165" s="74" t="s">
        <v>140</v>
      </c>
      <c r="E165" s="78" t="s">
        <v>141</v>
      </c>
      <c r="F165" s="50" t="str">
        <f t="shared" si="11"/>
        <v>ΛΑΡΙΣΑ</v>
      </c>
      <c r="G165" s="51" t="s">
        <v>200</v>
      </c>
      <c r="H165" s="52" t="s">
        <v>4</v>
      </c>
      <c r="I165" s="51" t="s">
        <v>9</v>
      </c>
      <c r="J165" s="13">
        <v>35</v>
      </c>
      <c r="K165" s="61"/>
      <c r="L165" s="13">
        <v>3</v>
      </c>
      <c r="M165" s="13"/>
      <c r="N165" s="116" t="s">
        <v>223</v>
      </c>
    </row>
    <row r="166" spans="1:14" ht="12" customHeight="1" x14ac:dyDescent="0.2">
      <c r="A166" s="170" t="s">
        <v>28</v>
      </c>
      <c r="B166" s="15" t="str">
        <f t="shared" si="10"/>
        <v>281</v>
      </c>
      <c r="C166" s="82" t="s">
        <v>142</v>
      </c>
      <c r="D166" s="74" t="s">
        <v>140</v>
      </c>
      <c r="E166" s="72" t="s">
        <v>141</v>
      </c>
      <c r="F166" s="39" t="str">
        <f t="shared" si="11"/>
        <v>ΛΑΡΙΣΑ</v>
      </c>
      <c r="G166" s="40" t="s">
        <v>200</v>
      </c>
      <c r="H166" s="41" t="s">
        <v>4</v>
      </c>
      <c r="I166" s="40" t="s">
        <v>10</v>
      </c>
      <c r="J166" s="8">
        <v>21</v>
      </c>
      <c r="K166" s="54">
        <f>SUM(J165:J168)</f>
        <v>114</v>
      </c>
      <c r="L166" s="8"/>
      <c r="M166" s="8">
        <v>2</v>
      </c>
      <c r="N166" s="23" t="s">
        <v>223</v>
      </c>
    </row>
    <row r="167" spans="1:14" ht="12" customHeight="1" x14ac:dyDescent="0.2">
      <c r="A167" s="170" t="s">
        <v>28</v>
      </c>
      <c r="B167" s="15" t="str">
        <f t="shared" si="10"/>
        <v>281</v>
      </c>
      <c r="C167" s="81" t="s">
        <v>142</v>
      </c>
      <c r="D167" s="74" t="s">
        <v>140</v>
      </c>
      <c r="E167" s="72" t="s">
        <v>141</v>
      </c>
      <c r="F167" s="39" t="str">
        <f t="shared" si="11"/>
        <v>ΛΑΡΙΣΑ</v>
      </c>
      <c r="G167" s="40" t="s">
        <v>203</v>
      </c>
      <c r="H167" s="41" t="s">
        <v>5</v>
      </c>
      <c r="I167" s="40" t="s">
        <v>9</v>
      </c>
      <c r="J167" s="8">
        <v>48</v>
      </c>
      <c r="K167" s="54"/>
      <c r="L167" s="8">
        <v>4</v>
      </c>
      <c r="M167" s="8"/>
      <c r="N167" s="118" t="s">
        <v>223</v>
      </c>
    </row>
    <row r="168" spans="1:14" ht="12" customHeight="1" thickBot="1" x14ac:dyDescent="0.25">
      <c r="A168" s="170" t="s">
        <v>28</v>
      </c>
      <c r="B168" s="15" t="str">
        <f t="shared" si="10"/>
        <v>281</v>
      </c>
      <c r="C168" s="81" t="s">
        <v>142</v>
      </c>
      <c r="D168" s="74" t="s">
        <v>140</v>
      </c>
      <c r="E168" s="72" t="s">
        <v>141</v>
      </c>
      <c r="F168" s="39" t="str">
        <f t="shared" si="11"/>
        <v>ΛΑΡΙΣΑ</v>
      </c>
      <c r="G168" s="40" t="s">
        <v>203</v>
      </c>
      <c r="H168" s="41" t="s">
        <v>5</v>
      </c>
      <c r="I168" s="40" t="s">
        <v>10</v>
      </c>
      <c r="J168" s="8">
        <v>10</v>
      </c>
      <c r="K168" s="54"/>
      <c r="L168" s="8"/>
      <c r="M168" s="8">
        <v>1</v>
      </c>
      <c r="N168" s="118" t="s">
        <v>223</v>
      </c>
    </row>
    <row r="169" spans="1:14" ht="12" customHeight="1" thickTop="1" x14ac:dyDescent="0.2">
      <c r="A169" s="178" t="s">
        <v>29</v>
      </c>
      <c r="B169" s="179" t="str">
        <f t="shared" si="8"/>
        <v>284</v>
      </c>
      <c r="C169" s="70" t="s">
        <v>142</v>
      </c>
      <c r="D169" s="80" t="s">
        <v>143</v>
      </c>
      <c r="E169" s="78" t="s">
        <v>144</v>
      </c>
      <c r="F169" s="50" t="str">
        <f t="shared" ref="F169:F193" si="12">RIGHT(A169,LEN(A169)-5)</f>
        <v>ΜΑΓΝΗΣΙΑ</v>
      </c>
      <c r="G169" s="51" t="s">
        <v>75</v>
      </c>
      <c r="H169" s="52" t="s">
        <v>3</v>
      </c>
      <c r="I169" s="51" t="s">
        <v>9</v>
      </c>
      <c r="J169" s="160">
        <v>2</v>
      </c>
      <c r="K169" s="159"/>
      <c r="L169" s="160">
        <v>1</v>
      </c>
      <c r="M169" s="160"/>
      <c r="N169" s="161" t="s">
        <v>224</v>
      </c>
    </row>
    <row r="170" spans="1:14" ht="12" customHeight="1" x14ac:dyDescent="0.2">
      <c r="A170" s="170" t="s">
        <v>29</v>
      </c>
      <c r="B170" s="15" t="str">
        <f t="shared" si="8"/>
        <v>284</v>
      </c>
      <c r="C170" s="70" t="s">
        <v>142</v>
      </c>
      <c r="D170" s="74" t="s">
        <v>143</v>
      </c>
      <c r="E170" s="72" t="s">
        <v>144</v>
      </c>
      <c r="F170" s="39" t="str">
        <f t="shared" si="12"/>
        <v>ΜΑΓΝΗΣΙΑ</v>
      </c>
      <c r="G170" s="40" t="s">
        <v>75</v>
      </c>
      <c r="H170" s="41" t="s">
        <v>4</v>
      </c>
      <c r="I170" s="40" t="s">
        <v>9</v>
      </c>
      <c r="J170" s="18">
        <v>10</v>
      </c>
      <c r="K170" s="85"/>
      <c r="L170" s="18">
        <v>1</v>
      </c>
      <c r="M170" s="18"/>
      <c r="N170" s="162" t="s">
        <v>224</v>
      </c>
    </row>
    <row r="171" spans="1:14" ht="12" customHeight="1" x14ac:dyDescent="0.2">
      <c r="A171" s="170" t="s">
        <v>29</v>
      </c>
      <c r="B171" s="15" t="str">
        <f t="shared" si="8"/>
        <v>284</v>
      </c>
      <c r="C171" s="70" t="s">
        <v>142</v>
      </c>
      <c r="D171" s="76" t="s">
        <v>143</v>
      </c>
      <c r="E171" s="72" t="s">
        <v>144</v>
      </c>
      <c r="F171" s="39" t="str">
        <f t="shared" si="12"/>
        <v>ΜΑΓΝΗΣΙΑ</v>
      </c>
      <c r="G171" s="40" t="s">
        <v>75</v>
      </c>
      <c r="H171" s="41" t="s">
        <v>5</v>
      </c>
      <c r="I171" s="40" t="s">
        <v>9</v>
      </c>
      <c r="J171" s="18">
        <v>18</v>
      </c>
      <c r="K171" s="85">
        <f>SUM(J169:J173)</f>
        <v>86</v>
      </c>
      <c r="L171" s="18">
        <v>2</v>
      </c>
      <c r="M171" s="18"/>
      <c r="N171" s="163" t="s">
        <v>224</v>
      </c>
    </row>
    <row r="172" spans="1:14" ht="12" customHeight="1" x14ac:dyDescent="0.2">
      <c r="A172" s="170" t="s">
        <v>29</v>
      </c>
      <c r="B172" s="15" t="str">
        <f t="shared" si="8"/>
        <v>284</v>
      </c>
      <c r="C172" s="70" t="s">
        <v>142</v>
      </c>
      <c r="D172" s="74" t="s">
        <v>143</v>
      </c>
      <c r="E172" s="72" t="s">
        <v>144</v>
      </c>
      <c r="F172" s="39" t="str">
        <f t="shared" si="12"/>
        <v>ΜΑΓΝΗΣΙΑ</v>
      </c>
      <c r="G172" s="40" t="s">
        <v>75</v>
      </c>
      <c r="H172" s="41" t="s">
        <v>7</v>
      </c>
      <c r="I172" s="40" t="s">
        <v>9</v>
      </c>
      <c r="J172" s="18">
        <v>29</v>
      </c>
      <c r="K172" s="85"/>
      <c r="L172" s="18">
        <v>2</v>
      </c>
      <c r="M172" s="18"/>
      <c r="N172" s="162" t="s">
        <v>224</v>
      </c>
    </row>
    <row r="173" spans="1:14" ht="12" customHeight="1" thickBot="1" x14ac:dyDescent="0.25">
      <c r="A173" s="182" t="s">
        <v>29</v>
      </c>
      <c r="B173" s="183" t="str">
        <f t="shared" si="8"/>
        <v>284</v>
      </c>
      <c r="C173" s="166" t="s">
        <v>142</v>
      </c>
      <c r="D173" s="143" t="s">
        <v>143</v>
      </c>
      <c r="E173" s="144" t="s">
        <v>144</v>
      </c>
      <c r="F173" s="145" t="str">
        <f t="shared" si="12"/>
        <v>ΜΑΓΝΗΣΙΑ</v>
      </c>
      <c r="G173" s="146" t="s">
        <v>75</v>
      </c>
      <c r="H173" s="147" t="s">
        <v>6</v>
      </c>
      <c r="I173" s="146" t="s">
        <v>9</v>
      </c>
      <c r="J173" s="175">
        <v>27</v>
      </c>
      <c r="K173" s="175"/>
      <c r="L173" s="175">
        <v>2</v>
      </c>
      <c r="M173" s="175"/>
      <c r="N173" s="176" t="s">
        <v>224</v>
      </c>
    </row>
    <row r="174" spans="1:14" ht="12" customHeight="1" thickTop="1" x14ac:dyDescent="0.2">
      <c r="A174" s="188" t="s">
        <v>31</v>
      </c>
      <c r="B174" s="189" t="str">
        <f t="shared" si="8"/>
        <v>291</v>
      </c>
      <c r="C174" s="81" t="s">
        <v>169</v>
      </c>
      <c r="D174" s="74" t="s">
        <v>145</v>
      </c>
      <c r="E174" s="71" t="s">
        <v>146</v>
      </c>
      <c r="F174" s="34" t="str">
        <f t="shared" si="12"/>
        <v>ΚΟΖΑΝΗ</v>
      </c>
      <c r="G174" s="35" t="s">
        <v>76</v>
      </c>
      <c r="H174" s="36" t="s">
        <v>3</v>
      </c>
      <c r="I174" s="35" t="s">
        <v>9</v>
      </c>
      <c r="J174" s="16">
        <v>5</v>
      </c>
      <c r="K174" s="67"/>
      <c r="L174" s="16">
        <v>1</v>
      </c>
      <c r="M174" s="16"/>
      <c r="N174" s="140" t="s">
        <v>207</v>
      </c>
    </row>
    <row r="175" spans="1:14" ht="12" customHeight="1" x14ac:dyDescent="0.2">
      <c r="A175" s="170" t="s">
        <v>31</v>
      </c>
      <c r="B175" s="15" t="str">
        <f t="shared" si="8"/>
        <v>291</v>
      </c>
      <c r="C175" s="81" t="s">
        <v>169</v>
      </c>
      <c r="D175" s="74" t="s">
        <v>145</v>
      </c>
      <c r="E175" s="72" t="s">
        <v>146</v>
      </c>
      <c r="F175" s="39" t="str">
        <f t="shared" si="12"/>
        <v>ΚΟΖΑΝΗ</v>
      </c>
      <c r="G175" s="40" t="s">
        <v>76</v>
      </c>
      <c r="H175" s="41" t="s">
        <v>4</v>
      </c>
      <c r="I175" s="40" t="s">
        <v>9</v>
      </c>
      <c r="J175" s="8">
        <v>18</v>
      </c>
      <c r="K175" s="54"/>
      <c r="L175" s="8">
        <v>1</v>
      </c>
      <c r="M175" s="8"/>
      <c r="N175" s="118" t="s">
        <v>207</v>
      </c>
    </row>
    <row r="176" spans="1:14" ht="12" customHeight="1" x14ac:dyDescent="0.2">
      <c r="A176" s="170" t="s">
        <v>31</v>
      </c>
      <c r="B176" s="15" t="str">
        <f t="shared" si="8"/>
        <v>291</v>
      </c>
      <c r="C176" s="81" t="s">
        <v>169</v>
      </c>
      <c r="D176" s="76" t="s">
        <v>145</v>
      </c>
      <c r="E176" s="72" t="s">
        <v>146</v>
      </c>
      <c r="F176" s="39" t="str">
        <f t="shared" si="12"/>
        <v>ΚΟΖΑΝΗ</v>
      </c>
      <c r="G176" s="40" t="s">
        <v>76</v>
      </c>
      <c r="H176" s="41" t="s">
        <v>5</v>
      </c>
      <c r="I176" s="40" t="s">
        <v>9</v>
      </c>
      <c r="J176" s="8">
        <v>32</v>
      </c>
      <c r="K176" s="54">
        <f>SUM(J174:J178)</f>
        <v>108</v>
      </c>
      <c r="L176" s="8">
        <v>3</v>
      </c>
      <c r="M176" s="8"/>
      <c r="N176" s="23" t="s">
        <v>207</v>
      </c>
    </row>
    <row r="177" spans="1:14" ht="12" customHeight="1" x14ac:dyDescent="0.2">
      <c r="A177" s="170" t="s">
        <v>31</v>
      </c>
      <c r="B177" s="15" t="str">
        <f t="shared" si="8"/>
        <v>291</v>
      </c>
      <c r="C177" s="70" t="s">
        <v>169</v>
      </c>
      <c r="D177" s="74" t="s">
        <v>145</v>
      </c>
      <c r="E177" s="72" t="s">
        <v>146</v>
      </c>
      <c r="F177" s="39" t="str">
        <f t="shared" si="12"/>
        <v>ΚΟΖΑΝΗ</v>
      </c>
      <c r="G177" s="40" t="s">
        <v>76</v>
      </c>
      <c r="H177" s="41" t="s">
        <v>7</v>
      </c>
      <c r="I177" s="40" t="s">
        <v>9</v>
      </c>
      <c r="J177" s="229">
        <f>28+1</f>
        <v>29</v>
      </c>
      <c r="K177" s="54"/>
      <c r="L177" s="8">
        <v>2</v>
      </c>
      <c r="M177" s="8"/>
      <c r="N177" s="118" t="s">
        <v>207</v>
      </c>
    </row>
    <row r="178" spans="1:14" ht="12" customHeight="1" thickBot="1" x14ac:dyDescent="0.25">
      <c r="A178" s="180" t="s">
        <v>31</v>
      </c>
      <c r="B178" s="181" t="str">
        <f t="shared" si="8"/>
        <v>291</v>
      </c>
      <c r="C178" s="75" t="s">
        <v>169</v>
      </c>
      <c r="D178" s="79" t="s">
        <v>145</v>
      </c>
      <c r="E178" s="77" t="s">
        <v>146</v>
      </c>
      <c r="F178" s="56" t="str">
        <f t="shared" si="12"/>
        <v>ΚΟΖΑΝΗ</v>
      </c>
      <c r="G178" s="57" t="s">
        <v>76</v>
      </c>
      <c r="H178" s="58" t="s">
        <v>6</v>
      </c>
      <c r="I178" s="57" t="s">
        <v>9</v>
      </c>
      <c r="J178" s="59">
        <v>24</v>
      </c>
      <c r="K178" s="59"/>
      <c r="L178" s="59">
        <v>2</v>
      </c>
      <c r="M178" s="59"/>
      <c r="N178" s="119" t="s">
        <v>207</v>
      </c>
    </row>
    <row r="179" spans="1:14" ht="12" customHeight="1" thickTop="1" x14ac:dyDescent="0.2">
      <c r="A179" s="178" t="s">
        <v>43</v>
      </c>
      <c r="B179" s="179" t="str">
        <f t="shared" si="8"/>
        <v>293</v>
      </c>
      <c r="C179" s="70" t="s">
        <v>169</v>
      </c>
      <c r="D179" s="80" t="s">
        <v>147</v>
      </c>
      <c r="E179" s="78" t="s">
        <v>148</v>
      </c>
      <c r="F179" s="50" t="str">
        <f t="shared" si="12"/>
        <v>ΚΑΣΤΟΡΙΑ</v>
      </c>
      <c r="G179" s="51" t="s">
        <v>77</v>
      </c>
      <c r="H179" s="52" t="s">
        <v>3</v>
      </c>
      <c r="I179" s="51" t="s">
        <v>9</v>
      </c>
      <c r="J179" s="13">
        <v>3</v>
      </c>
      <c r="K179" s="61"/>
      <c r="L179" s="13">
        <v>1</v>
      </c>
      <c r="M179" s="13"/>
      <c r="N179" s="113" t="s">
        <v>258</v>
      </c>
    </row>
    <row r="180" spans="1:14" ht="12" customHeight="1" x14ac:dyDescent="0.2">
      <c r="A180" s="170" t="s">
        <v>43</v>
      </c>
      <c r="B180" s="15" t="str">
        <f t="shared" si="8"/>
        <v>293</v>
      </c>
      <c r="C180" s="70" t="s">
        <v>169</v>
      </c>
      <c r="D180" s="74" t="s">
        <v>147</v>
      </c>
      <c r="E180" s="72" t="s">
        <v>148</v>
      </c>
      <c r="F180" s="39" t="str">
        <f t="shared" si="12"/>
        <v>ΚΑΣΤΟΡΙΑ</v>
      </c>
      <c r="G180" s="40" t="s">
        <v>77</v>
      </c>
      <c r="H180" s="41" t="s">
        <v>4</v>
      </c>
      <c r="I180" s="40" t="s">
        <v>9</v>
      </c>
      <c r="J180" s="8">
        <v>4</v>
      </c>
      <c r="K180" s="54"/>
      <c r="L180" s="8">
        <v>1</v>
      </c>
      <c r="M180" s="8"/>
      <c r="N180" s="110" t="s">
        <v>258</v>
      </c>
    </row>
    <row r="181" spans="1:14" ht="12" customHeight="1" x14ac:dyDescent="0.2">
      <c r="A181" s="170" t="s">
        <v>43</v>
      </c>
      <c r="B181" s="15" t="str">
        <f t="shared" si="8"/>
        <v>293</v>
      </c>
      <c r="C181" s="70" t="s">
        <v>169</v>
      </c>
      <c r="D181" s="76" t="s">
        <v>147</v>
      </c>
      <c r="E181" s="72" t="s">
        <v>148</v>
      </c>
      <c r="F181" s="39" t="str">
        <f t="shared" si="12"/>
        <v>ΚΑΣΤΟΡΙΑ</v>
      </c>
      <c r="G181" s="40" t="s">
        <v>77</v>
      </c>
      <c r="H181" s="41" t="s">
        <v>5</v>
      </c>
      <c r="I181" s="40" t="s">
        <v>9</v>
      </c>
      <c r="J181" s="8">
        <v>7</v>
      </c>
      <c r="K181" s="54">
        <f>SUM(J179:J183)</f>
        <v>34</v>
      </c>
      <c r="L181" s="8">
        <v>1</v>
      </c>
      <c r="M181" s="8"/>
      <c r="N181" s="22" t="s">
        <v>258</v>
      </c>
    </row>
    <row r="182" spans="1:14" ht="12" customHeight="1" x14ac:dyDescent="0.2">
      <c r="A182" s="170" t="s">
        <v>43</v>
      </c>
      <c r="B182" s="15" t="str">
        <f t="shared" si="8"/>
        <v>293</v>
      </c>
      <c r="C182" s="70" t="s">
        <v>169</v>
      </c>
      <c r="D182" s="74" t="s">
        <v>147</v>
      </c>
      <c r="E182" s="72" t="s">
        <v>148</v>
      </c>
      <c r="F182" s="39" t="str">
        <f t="shared" si="12"/>
        <v>ΚΑΣΤΟΡΙΑ</v>
      </c>
      <c r="G182" s="40" t="s">
        <v>77</v>
      </c>
      <c r="H182" s="41" t="s">
        <v>7</v>
      </c>
      <c r="I182" s="40" t="s">
        <v>9</v>
      </c>
      <c r="J182" s="8">
        <v>9</v>
      </c>
      <c r="K182" s="54"/>
      <c r="L182" s="8">
        <v>1</v>
      </c>
      <c r="M182" s="8"/>
      <c r="N182" s="110" t="s">
        <v>258</v>
      </c>
    </row>
    <row r="183" spans="1:14" ht="12" customHeight="1" thickBot="1" x14ac:dyDescent="0.25">
      <c r="A183" s="182" t="s">
        <v>43</v>
      </c>
      <c r="B183" s="183" t="str">
        <f t="shared" si="8"/>
        <v>293</v>
      </c>
      <c r="C183" s="70" t="s">
        <v>169</v>
      </c>
      <c r="D183" s="74" t="s">
        <v>147</v>
      </c>
      <c r="E183" s="84" t="s">
        <v>148</v>
      </c>
      <c r="F183" s="45" t="str">
        <f t="shared" si="12"/>
        <v>ΚΑΣΤΟΡΙΑ</v>
      </c>
      <c r="G183" s="46" t="s">
        <v>77</v>
      </c>
      <c r="H183" s="47" t="s">
        <v>6</v>
      </c>
      <c r="I183" s="46" t="s">
        <v>9</v>
      </c>
      <c r="J183" s="60">
        <v>11</v>
      </c>
      <c r="K183" s="60"/>
      <c r="L183" s="60">
        <v>1</v>
      </c>
      <c r="M183" s="60"/>
      <c r="N183" s="117" t="s">
        <v>258</v>
      </c>
    </row>
    <row r="184" spans="1:14" ht="12" customHeight="1" thickTop="1" x14ac:dyDescent="0.2">
      <c r="A184" s="188" t="s">
        <v>32</v>
      </c>
      <c r="B184" s="189" t="str">
        <f t="shared" si="8"/>
        <v>295</v>
      </c>
      <c r="C184" s="153" t="s">
        <v>170</v>
      </c>
      <c r="D184" s="132" t="s">
        <v>149</v>
      </c>
      <c r="E184" s="133" t="s">
        <v>150</v>
      </c>
      <c r="F184" s="134" t="str">
        <f t="shared" si="12"/>
        <v>ΠΙΕΡΙΑ</v>
      </c>
      <c r="G184" s="135" t="s">
        <v>78</v>
      </c>
      <c r="H184" s="136" t="s">
        <v>3</v>
      </c>
      <c r="I184" s="135" t="s">
        <v>9</v>
      </c>
      <c r="J184" s="138">
        <v>2</v>
      </c>
      <c r="K184" s="137"/>
      <c r="L184" s="138">
        <v>1</v>
      </c>
      <c r="M184" s="138"/>
      <c r="N184" s="174" t="s">
        <v>239</v>
      </c>
    </row>
    <row r="185" spans="1:14" ht="12" customHeight="1" x14ac:dyDescent="0.2">
      <c r="A185" s="170" t="s">
        <v>32</v>
      </c>
      <c r="B185" s="15" t="str">
        <f t="shared" si="8"/>
        <v>295</v>
      </c>
      <c r="C185" s="65" t="s">
        <v>170</v>
      </c>
      <c r="D185" s="32" t="s">
        <v>149</v>
      </c>
      <c r="E185" s="38" t="s">
        <v>150</v>
      </c>
      <c r="F185" s="39" t="str">
        <f t="shared" si="12"/>
        <v>ΠΙΕΡΙΑ</v>
      </c>
      <c r="G185" s="40" t="s">
        <v>78</v>
      </c>
      <c r="H185" s="41" t="s">
        <v>4</v>
      </c>
      <c r="I185" s="40" t="s">
        <v>9</v>
      </c>
      <c r="J185" s="8">
        <v>13</v>
      </c>
      <c r="K185" s="54"/>
      <c r="L185" s="8">
        <v>1</v>
      </c>
      <c r="M185" s="8"/>
      <c r="N185" s="110" t="s">
        <v>239</v>
      </c>
    </row>
    <row r="186" spans="1:14" ht="12" customHeight="1" x14ac:dyDescent="0.2">
      <c r="A186" s="170" t="s">
        <v>32</v>
      </c>
      <c r="B186" s="15" t="str">
        <f t="shared" si="8"/>
        <v>295</v>
      </c>
      <c r="C186" s="65" t="s">
        <v>170</v>
      </c>
      <c r="D186" s="43" t="s">
        <v>149</v>
      </c>
      <c r="E186" s="38" t="s">
        <v>150</v>
      </c>
      <c r="F186" s="39" t="str">
        <f t="shared" si="12"/>
        <v>ΠΙΕΡΙΑ</v>
      </c>
      <c r="G186" s="40" t="s">
        <v>78</v>
      </c>
      <c r="H186" s="41" t="s">
        <v>5</v>
      </c>
      <c r="I186" s="40" t="s">
        <v>9</v>
      </c>
      <c r="J186" s="8">
        <v>14</v>
      </c>
      <c r="K186" s="54">
        <f>SUM(J184:J188)</f>
        <v>61</v>
      </c>
      <c r="L186" s="8">
        <v>2</v>
      </c>
      <c r="M186" s="8"/>
      <c r="N186" s="22" t="s">
        <v>239</v>
      </c>
    </row>
    <row r="187" spans="1:14" ht="12" customHeight="1" x14ac:dyDescent="0.2">
      <c r="A187" s="170" t="s">
        <v>32</v>
      </c>
      <c r="B187" s="15" t="str">
        <f t="shared" si="8"/>
        <v>295</v>
      </c>
      <c r="C187" s="65" t="s">
        <v>170</v>
      </c>
      <c r="D187" s="32" t="s">
        <v>149</v>
      </c>
      <c r="E187" s="38" t="s">
        <v>150</v>
      </c>
      <c r="F187" s="39" t="str">
        <f t="shared" si="12"/>
        <v>ΠΙΕΡΙΑ</v>
      </c>
      <c r="G187" s="40" t="s">
        <v>78</v>
      </c>
      <c r="H187" s="41" t="s">
        <v>7</v>
      </c>
      <c r="I187" s="40" t="s">
        <v>9</v>
      </c>
      <c r="J187" s="8">
        <v>20</v>
      </c>
      <c r="K187" s="54"/>
      <c r="L187" s="8">
        <v>2</v>
      </c>
      <c r="M187" s="8"/>
      <c r="N187" s="110" t="s">
        <v>239</v>
      </c>
    </row>
    <row r="188" spans="1:14" ht="12" customHeight="1" thickBot="1" x14ac:dyDescent="0.25">
      <c r="A188" s="180" t="s">
        <v>32</v>
      </c>
      <c r="B188" s="181" t="str">
        <f t="shared" si="8"/>
        <v>295</v>
      </c>
      <c r="C188" s="65" t="s">
        <v>170</v>
      </c>
      <c r="D188" s="66" t="s">
        <v>149</v>
      </c>
      <c r="E188" s="55" t="s">
        <v>150</v>
      </c>
      <c r="F188" s="56" t="str">
        <f t="shared" si="12"/>
        <v>ΠΙΕΡΙΑ</v>
      </c>
      <c r="G188" s="57" t="s">
        <v>78</v>
      </c>
      <c r="H188" s="58" t="s">
        <v>6</v>
      </c>
      <c r="I188" s="57" t="s">
        <v>9</v>
      </c>
      <c r="J188" s="59">
        <v>12</v>
      </c>
      <c r="K188" s="59"/>
      <c r="L188" s="59">
        <v>1</v>
      </c>
      <c r="M188" s="59"/>
      <c r="N188" s="111" t="s">
        <v>239</v>
      </c>
    </row>
    <row r="189" spans="1:14" ht="12" customHeight="1" thickTop="1" x14ac:dyDescent="0.2">
      <c r="A189" s="178" t="s">
        <v>33</v>
      </c>
      <c r="B189" s="179" t="str">
        <f t="shared" si="8"/>
        <v>299</v>
      </c>
      <c r="C189" s="65" t="s">
        <v>170</v>
      </c>
      <c r="D189" s="64" t="s">
        <v>151</v>
      </c>
      <c r="E189" s="49" t="s">
        <v>152</v>
      </c>
      <c r="F189" s="50" t="str">
        <f t="shared" si="12"/>
        <v>ΠΕΛΛΑ</v>
      </c>
      <c r="G189" s="51" t="s">
        <v>79</v>
      </c>
      <c r="H189" s="52" t="s">
        <v>3</v>
      </c>
      <c r="I189" s="51" t="s">
        <v>9</v>
      </c>
      <c r="J189" s="13">
        <v>3</v>
      </c>
      <c r="K189" s="61"/>
      <c r="L189" s="13">
        <v>1</v>
      </c>
      <c r="M189" s="13"/>
      <c r="N189" s="113" t="s">
        <v>240</v>
      </c>
    </row>
    <row r="190" spans="1:14" ht="12" customHeight="1" x14ac:dyDescent="0.2">
      <c r="A190" s="170" t="s">
        <v>33</v>
      </c>
      <c r="B190" s="15" t="str">
        <f t="shared" si="8"/>
        <v>299</v>
      </c>
      <c r="C190" s="65" t="s">
        <v>170</v>
      </c>
      <c r="D190" s="32" t="s">
        <v>151</v>
      </c>
      <c r="E190" s="38" t="s">
        <v>152</v>
      </c>
      <c r="F190" s="39" t="str">
        <f t="shared" si="12"/>
        <v>ΠΕΛΛΑ</v>
      </c>
      <c r="G190" s="40" t="s">
        <v>79</v>
      </c>
      <c r="H190" s="41" t="s">
        <v>4</v>
      </c>
      <c r="I190" s="40" t="s">
        <v>9</v>
      </c>
      <c r="J190" s="8">
        <v>15</v>
      </c>
      <c r="K190" s="54"/>
      <c r="L190" s="8">
        <v>1</v>
      </c>
      <c r="M190" s="8"/>
      <c r="N190" s="110" t="s">
        <v>240</v>
      </c>
    </row>
    <row r="191" spans="1:14" ht="12" customHeight="1" x14ac:dyDescent="0.2">
      <c r="A191" s="170" t="s">
        <v>33</v>
      </c>
      <c r="B191" s="15" t="str">
        <f t="shared" si="8"/>
        <v>299</v>
      </c>
      <c r="C191" s="65" t="s">
        <v>170</v>
      </c>
      <c r="D191" s="73" t="s">
        <v>151</v>
      </c>
      <c r="E191" s="38" t="s">
        <v>152</v>
      </c>
      <c r="F191" s="39" t="str">
        <f t="shared" si="12"/>
        <v>ΠΕΛΛΑ</v>
      </c>
      <c r="G191" s="40" t="s">
        <v>79</v>
      </c>
      <c r="H191" s="41" t="s">
        <v>5</v>
      </c>
      <c r="I191" s="40" t="s">
        <v>9</v>
      </c>
      <c r="J191" s="8">
        <v>24</v>
      </c>
      <c r="K191" s="54">
        <f>SUM(J189:J193)</f>
        <v>67</v>
      </c>
      <c r="L191" s="8">
        <v>3</v>
      </c>
      <c r="M191" s="8"/>
      <c r="N191" s="22" t="s">
        <v>240</v>
      </c>
    </row>
    <row r="192" spans="1:14" ht="12" customHeight="1" x14ac:dyDescent="0.2">
      <c r="A192" s="170" t="s">
        <v>33</v>
      </c>
      <c r="B192" s="15" t="str">
        <f t="shared" si="8"/>
        <v>299</v>
      </c>
      <c r="C192" s="65" t="s">
        <v>170</v>
      </c>
      <c r="D192" s="32" t="s">
        <v>151</v>
      </c>
      <c r="E192" s="38" t="s">
        <v>152</v>
      </c>
      <c r="F192" s="39" t="str">
        <f t="shared" si="12"/>
        <v>ΠΕΛΛΑ</v>
      </c>
      <c r="G192" s="40" t="s">
        <v>79</v>
      </c>
      <c r="H192" s="41" t="s">
        <v>7</v>
      </c>
      <c r="I192" s="40" t="s">
        <v>9</v>
      </c>
      <c r="J192" s="8">
        <v>15</v>
      </c>
      <c r="K192" s="54"/>
      <c r="L192" s="8">
        <v>2</v>
      </c>
      <c r="M192" s="8"/>
      <c r="N192" s="110" t="s">
        <v>240</v>
      </c>
    </row>
    <row r="193" spans="1:14" ht="12" customHeight="1" thickBot="1" x14ac:dyDescent="0.25">
      <c r="A193" s="182" t="s">
        <v>33</v>
      </c>
      <c r="B193" s="183" t="str">
        <f t="shared" si="8"/>
        <v>299</v>
      </c>
      <c r="C193" s="65" t="s">
        <v>170</v>
      </c>
      <c r="D193" s="66" t="s">
        <v>151</v>
      </c>
      <c r="E193" s="55" t="s">
        <v>152</v>
      </c>
      <c r="F193" s="56" t="str">
        <f t="shared" si="12"/>
        <v>ΠΕΛΛΑ</v>
      </c>
      <c r="G193" s="57" t="s">
        <v>79</v>
      </c>
      <c r="H193" s="58" t="s">
        <v>6</v>
      </c>
      <c r="I193" s="57" t="s">
        <v>9</v>
      </c>
      <c r="J193" s="59">
        <v>10</v>
      </c>
      <c r="K193" s="59"/>
      <c r="L193" s="59">
        <v>1</v>
      </c>
      <c r="M193" s="59"/>
      <c r="N193" s="111" t="s">
        <v>240</v>
      </c>
    </row>
    <row r="194" spans="1:14" ht="12" customHeight="1" thickTop="1" x14ac:dyDescent="0.2">
      <c r="A194" s="184" t="s">
        <v>174</v>
      </c>
      <c r="B194" s="185" t="str">
        <f t="shared" ref="B194:B258" si="13">LEFT(A194,3)</f>
        <v>002</v>
      </c>
      <c r="C194" s="31" t="s">
        <v>170</v>
      </c>
      <c r="D194" s="32" t="s">
        <v>153</v>
      </c>
      <c r="E194" s="49" t="s">
        <v>154</v>
      </c>
      <c r="F194" s="50" t="str">
        <f t="shared" ref="F194:F227" si="14">RIGHT(A194,LEN(A194)-5)</f>
        <v>ΕΙΔΙΚΟ ΕΞΕΤΑΣΤΙΚΟ ΚΕΝΤΡΟ ΘΕΣ/ΝΙΚΗΣ</v>
      </c>
      <c r="G194" s="51" t="s">
        <v>80</v>
      </c>
      <c r="H194" s="52" t="s">
        <v>3</v>
      </c>
      <c r="I194" s="51" t="s">
        <v>9</v>
      </c>
      <c r="J194" s="13">
        <v>6</v>
      </c>
      <c r="K194" s="61"/>
      <c r="L194" s="13">
        <v>1</v>
      </c>
      <c r="M194" s="13"/>
      <c r="N194" s="113" t="s">
        <v>234</v>
      </c>
    </row>
    <row r="195" spans="1:14" ht="12" customHeight="1" x14ac:dyDescent="0.2">
      <c r="A195" s="170" t="s">
        <v>174</v>
      </c>
      <c r="B195" s="15" t="str">
        <f t="shared" si="13"/>
        <v>002</v>
      </c>
      <c r="C195" s="31" t="s">
        <v>170</v>
      </c>
      <c r="D195" s="32" t="s">
        <v>153</v>
      </c>
      <c r="E195" s="38" t="s">
        <v>154</v>
      </c>
      <c r="F195" s="39" t="str">
        <f t="shared" si="14"/>
        <v>ΕΙΔΙΚΟ ΕΞΕΤΑΣΤΙΚΟ ΚΕΝΤΡΟ ΘΕΣ/ΝΙΚΗΣ</v>
      </c>
      <c r="G195" s="40" t="s">
        <v>80</v>
      </c>
      <c r="H195" s="41" t="s">
        <v>3</v>
      </c>
      <c r="I195" s="40" t="s">
        <v>10</v>
      </c>
      <c r="J195" s="8">
        <v>4</v>
      </c>
      <c r="K195" s="54"/>
      <c r="L195" s="8"/>
      <c r="M195" s="8">
        <v>1</v>
      </c>
      <c r="N195" s="110" t="s">
        <v>234</v>
      </c>
    </row>
    <row r="196" spans="1:14" ht="12" customHeight="1" x14ac:dyDescent="0.2">
      <c r="A196" s="170" t="s">
        <v>174</v>
      </c>
      <c r="B196" s="15" t="str">
        <f t="shared" si="13"/>
        <v>002</v>
      </c>
      <c r="C196" s="31" t="s">
        <v>170</v>
      </c>
      <c r="D196" s="32" t="s">
        <v>153</v>
      </c>
      <c r="E196" s="38" t="s">
        <v>154</v>
      </c>
      <c r="F196" s="39" t="str">
        <f t="shared" si="14"/>
        <v>ΕΙΔΙΚΟ ΕΞΕΤΑΣΤΙΚΟ ΚΕΝΤΡΟ ΘΕΣ/ΝΙΚΗΣ</v>
      </c>
      <c r="G196" s="40" t="s">
        <v>80</v>
      </c>
      <c r="H196" s="41" t="s">
        <v>4</v>
      </c>
      <c r="I196" s="40" t="s">
        <v>9</v>
      </c>
      <c r="J196" s="8">
        <v>4</v>
      </c>
      <c r="K196" s="54"/>
      <c r="L196" s="8">
        <v>1</v>
      </c>
      <c r="M196" s="8"/>
      <c r="N196" s="110" t="s">
        <v>234</v>
      </c>
    </row>
    <row r="197" spans="1:14" ht="12" customHeight="1" x14ac:dyDescent="0.2">
      <c r="A197" s="170" t="s">
        <v>174</v>
      </c>
      <c r="B197" s="15" t="str">
        <f t="shared" si="13"/>
        <v>002</v>
      </c>
      <c r="C197" s="31" t="s">
        <v>170</v>
      </c>
      <c r="D197" s="32" t="s">
        <v>153</v>
      </c>
      <c r="E197" s="38" t="s">
        <v>154</v>
      </c>
      <c r="F197" s="39" t="str">
        <f t="shared" si="14"/>
        <v>ΕΙΔΙΚΟ ΕΞΕΤΑΣΤΙΚΟ ΚΕΝΤΡΟ ΘΕΣ/ΝΙΚΗΣ</v>
      </c>
      <c r="G197" s="40" t="s">
        <v>80</v>
      </c>
      <c r="H197" s="41" t="s">
        <v>4</v>
      </c>
      <c r="I197" s="40" t="s">
        <v>10</v>
      </c>
      <c r="J197" s="8">
        <v>0</v>
      </c>
      <c r="K197" s="54"/>
      <c r="L197" s="8"/>
      <c r="M197" s="8">
        <v>0</v>
      </c>
      <c r="N197" s="110" t="s">
        <v>234</v>
      </c>
    </row>
    <row r="198" spans="1:14" ht="12" customHeight="1" x14ac:dyDescent="0.2">
      <c r="A198" s="170" t="s">
        <v>174</v>
      </c>
      <c r="B198" s="15" t="str">
        <f t="shared" si="13"/>
        <v>002</v>
      </c>
      <c r="C198" s="31" t="s">
        <v>170</v>
      </c>
      <c r="D198" s="32" t="s">
        <v>153</v>
      </c>
      <c r="E198" s="38" t="s">
        <v>154</v>
      </c>
      <c r="F198" s="39" t="str">
        <f t="shared" si="14"/>
        <v>ΕΙΔΙΚΟ ΕΞΕΤΑΣΤΙΚΟ ΚΕΝΤΡΟ ΘΕΣ/ΝΙΚΗΣ</v>
      </c>
      <c r="G198" s="40" t="s">
        <v>80</v>
      </c>
      <c r="H198" s="41" t="s">
        <v>5</v>
      </c>
      <c r="I198" s="40" t="s">
        <v>9</v>
      </c>
      <c r="J198" s="8">
        <v>4</v>
      </c>
      <c r="K198" s="54">
        <f>SUM(J194:J205)</f>
        <v>26</v>
      </c>
      <c r="L198" s="8">
        <v>1</v>
      </c>
      <c r="M198" s="8"/>
      <c r="N198" s="22" t="s">
        <v>259</v>
      </c>
    </row>
    <row r="199" spans="1:14" ht="12" customHeight="1" x14ac:dyDescent="0.2">
      <c r="A199" s="170" t="s">
        <v>174</v>
      </c>
      <c r="B199" s="15" t="str">
        <f t="shared" si="13"/>
        <v>002</v>
      </c>
      <c r="C199" s="31" t="s">
        <v>170</v>
      </c>
      <c r="D199" s="32" t="s">
        <v>153</v>
      </c>
      <c r="E199" s="38" t="s">
        <v>154</v>
      </c>
      <c r="F199" s="39" t="str">
        <f t="shared" si="14"/>
        <v>ΕΙΔΙΚΟ ΕΞΕΤΑΣΤΙΚΟ ΚΕΝΤΡΟ ΘΕΣ/ΝΙΚΗΣ</v>
      </c>
      <c r="G199" s="40" t="s">
        <v>80</v>
      </c>
      <c r="H199" s="41" t="s">
        <v>5</v>
      </c>
      <c r="I199" s="40" t="s">
        <v>10</v>
      </c>
      <c r="J199" s="8">
        <v>0</v>
      </c>
      <c r="K199" s="54"/>
      <c r="L199" s="8"/>
      <c r="M199" s="8">
        <v>0</v>
      </c>
      <c r="N199" s="110" t="s">
        <v>234</v>
      </c>
    </row>
    <row r="200" spans="1:14" ht="12" customHeight="1" x14ac:dyDescent="0.2">
      <c r="A200" s="170" t="s">
        <v>174</v>
      </c>
      <c r="B200" s="15" t="str">
        <f t="shared" si="13"/>
        <v>002</v>
      </c>
      <c r="C200" s="31" t="s">
        <v>170</v>
      </c>
      <c r="D200" s="32" t="s">
        <v>153</v>
      </c>
      <c r="E200" s="38" t="s">
        <v>154</v>
      </c>
      <c r="F200" s="39" t="str">
        <f t="shared" si="14"/>
        <v>ΕΙΔΙΚΟ ΕΞΕΤΑΣΤΙΚΟ ΚΕΝΤΡΟ ΘΕΣ/ΝΙΚΗΣ</v>
      </c>
      <c r="G200" s="40" t="s">
        <v>80</v>
      </c>
      <c r="H200" s="41" t="s">
        <v>7</v>
      </c>
      <c r="I200" s="40" t="s">
        <v>9</v>
      </c>
      <c r="J200" s="8">
        <v>2</v>
      </c>
      <c r="K200" s="54"/>
      <c r="L200" s="8">
        <v>1</v>
      </c>
      <c r="M200" s="8"/>
      <c r="N200" s="110" t="s">
        <v>234</v>
      </c>
    </row>
    <row r="201" spans="1:14" ht="12" customHeight="1" x14ac:dyDescent="0.2">
      <c r="A201" s="170" t="s">
        <v>174</v>
      </c>
      <c r="B201" s="15" t="str">
        <f t="shared" si="13"/>
        <v>002</v>
      </c>
      <c r="C201" s="62" t="s">
        <v>170</v>
      </c>
      <c r="D201" s="32" t="s">
        <v>153</v>
      </c>
      <c r="E201" s="38" t="s">
        <v>154</v>
      </c>
      <c r="F201" s="39" t="str">
        <f t="shared" si="14"/>
        <v>ΕΙΔΙΚΟ ΕΞΕΤΑΣΤΙΚΟ ΚΕΝΤΡΟ ΘΕΣ/ΝΙΚΗΣ</v>
      </c>
      <c r="G201" s="40" t="s">
        <v>80</v>
      </c>
      <c r="H201" s="41" t="s">
        <v>7</v>
      </c>
      <c r="I201" s="40" t="s">
        <v>10</v>
      </c>
      <c r="J201" s="8">
        <v>2</v>
      </c>
      <c r="K201" s="54"/>
      <c r="L201" s="8"/>
      <c r="M201" s="8">
        <v>1</v>
      </c>
      <c r="N201" s="110" t="s">
        <v>234</v>
      </c>
    </row>
    <row r="202" spans="1:14" ht="12" customHeight="1" x14ac:dyDescent="0.2">
      <c r="A202" s="170" t="s">
        <v>174</v>
      </c>
      <c r="B202" s="15" t="str">
        <f t="shared" si="13"/>
        <v>002</v>
      </c>
      <c r="C202" s="31" t="s">
        <v>170</v>
      </c>
      <c r="D202" s="32" t="s">
        <v>153</v>
      </c>
      <c r="E202" s="38" t="s">
        <v>154</v>
      </c>
      <c r="F202" s="39" t="str">
        <f t="shared" si="14"/>
        <v>ΕΙΔΙΚΟ ΕΞΕΤΑΣΤΙΚΟ ΚΕΝΤΡΟ ΘΕΣ/ΝΙΚΗΣ</v>
      </c>
      <c r="G202" s="40" t="s">
        <v>80</v>
      </c>
      <c r="H202" s="41" t="s">
        <v>6</v>
      </c>
      <c r="I202" s="40" t="s">
        <v>9</v>
      </c>
      <c r="J202" s="54">
        <v>2</v>
      </c>
      <c r="K202" s="54"/>
      <c r="L202" s="54">
        <v>1</v>
      </c>
      <c r="M202" s="54"/>
      <c r="N202" s="110" t="s">
        <v>234</v>
      </c>
    </row>
    <row r="203" spans="1:14" ht="12" customHeight="1" x14ac:dyDescent="0.2">
      <c r="A203" s="170" t="s">
        <v>174</v>
      </c>
      <c r="B203" s="15" t="str">
        <f t="shared" si="13"/>
        <v>002</v>
      </c>
      <c r="C203" s="31" t="s">
        <v>170</v>
      </c>
      <c r="D203" s="32" t="s">
        <v>153</v>
      </c>
      <c r="E203" s="38" t="s">
        <v>154</v>
      </c>
      <c r="F203" s="39" t="str">
        <f t="shared" si="14"/>
        <v>ΕΙΔΙΚΟ ΕΞΕΤΑΣΤΙΚΟ ΚΕΝΤΡΟ ΘΕΣ/ΝΙΚΗΣ</v>
      </c>
      <c r="G203" s="40" t="s">
        <v>80</v>
      </c>
      <c r="H203" s="41" t="s">
        <v>6</v>
      </c>
      <c r="I203" s="40" t="s">
        <v>10</v>
      </c>
      <c r="J203" s="54">
        <v>1</v>
      </c>
      <c r="K203" s="54"/>
      <c r="L203" s="54"/>
      <c r="M203" s="54">
        <v>1</v>
      </c>
      <c r="N203" s="110" t="s">
        <v>234</v>
      </c>
    </row>
    <row r="204" spans="1:14" ht="12" customHeight="1" x14ac:dyDescent="0.2">
      <c r="A204" s="170" t="s">
        <v>174</v>
      </c>
      <c r="B204" s="15" t="str">
        <f t="shared" si="13"/>
        <v>002</v>
      </c>
      <c r="C204" s="31" t="s">
        <v>170</v>
      </c>
      <c r="D204" s="32" t="s">
        <v>153</v>
      </c>
      <c r="E204" s="38" t="s">
        <v>154</v>
      </c>
      <c r="F204" s="39" t="str">
        <f t="shared" si="14"/>
        <v>ΕΙΔΙΚΟ ΕΞΕΤΑΣΤΙΚΟ ΚΕΝΤΡΟ ΘΕΣ/ΝΙΚΗΣ</v>
      </c>
      <c r="G204" s="40" t="s">
        <v>80</v>
      </c>
      <c r="H204" s="41" t="s">
        <v>44</v>
      </c>
      <c r="I204" s="40" t="s">
        <v>9</v>
      </c>
      <c r="J204" s="8">
        <v>1</v>
      </c>
      <c r="K204" s="54"/>
      <c r="L204" s="8">
        <v>1</v>
      </c>
      <c r="M204" s="8"/>
      <c r="N204" s="110" t="s">
        <v>234</v>
      </c>
    </row>
    <row r="205" spans="1:14" ht="12" customHeight="1" thickBot="1" x14ac:dyDescent="0.25">
      <c r="A205" s="180" t="s">
        <v>174</v>
      </c>
      <c r="B205" s="181" t="str">
        <f t="shared" si="13"/>
        <v>002</v>
      </c>
      <c r="C205" s="31" t="s">
        <v>170</v>
      </c>
      <c r="D205" s="43" t="s">
        <v>153</v>
      </c>
      <c r="E205" s="55" t="s">
        <v>154</v>
      </c>
      <c r="F205" s="56" t="str">
        <f t="shared" si="14"/>
        <v>ΕΙΔΙΚΟ ΕΞΕΤΑΣΤΙΚΟ ΚΕΝΤΡΟ ΘΕΣ/ΝΙΚΗΣ</v>
      </c>
      <c r="G205" s="57" t="s">
        <v>80</v>
      </c>
      <c r="H205" s="58" t="s">
        <v>44</v>
      </c>
      <c r="I205" s="57" t="s">
        <v>10</v>
      </c>
      <c r="J205" s="10">
        <v>0</v>
      </c>
      <c r="K205" s="59"/>
      <c r="L205" s="10">
        <v>0</v>
      </c>
      <c r="M205" s="10"/>
      <c r="N205" s="111" t="s">
        <v>234</v>
      </c>
    </row>
    <row r="206" spans="1:14" ht="12" customHeight="1" thickTop="1" x14ac:dyDescent="0.2">
      <c r="A206" s="170" t="s">
        <v>34</v>
      </c>
      <c r="B206" s="15" t="str">
        <f>LEFT(A206,3)</f>
        <v>301</v>
      </c>
      <c r="C206" s="65" t="s">
        <v>170</v>
      </c>
      <c r="D206" s="32" t="s">
        <v>153</v>
      </c>
      <c r="E206" s="38" t="s">
        <v>154</v>
      </c>
      <c r="F206" s="39" t="str">
        <f>RIGHT(A206,LEN(A206)-5)</f>
        <v>ΑΝΑΤ. ΘΕΣΣΑΛΟΝΙΚΗ</v>
      </c>
      <c r="G206" s="40" t="s">
        <v>81</v>
      </c>
      <c r="H206" s="41" t="s">
        <v>7</v>
      </c>
      <c r="I206" s="40" t="s">
        <v>9</v>
      </c>
      <c r="J206" s="8">
        <v>113</v>
      </c>
      <c r="K206" s="54">
        <f>SUM(J206:J207)</f>
        <v>163</v>
      </c>
      <c r="L206" s="8">
        <v>9</v>
      </c>
      <c r="M206" s="8"/>
      <c r="N206" s="22" t="s">
        <v>235</v>
      </c>
    </row>
    <row r="207" spans="1:14" ht="12" customHeight="1" thickBot="1" x14ac:dyDescent="0.25">
      <c r="A207" s="170" t="s">
        <v>34</v>
      </c>
      <c r="B207" s="15" t="str">
        <f>LEFT(A207,3)</f>
        <v>301</v>
      </c>
      <c r="C207" s="65" t="s">
        <v>170</v>
      </c>
      <c r="D207" s="32" t="s">
        <v>153</v>
      </c>
      <c r="E207" s="44" t="s">
        <v>154</v>
      </c>
      <c r="F207" s="45" t="str">
        <f>RIGHT(A207,LEN(A207)-5)</f>
        <v>ΑΝΑΤ. ΘΕΣΣΑΛΟΝΙΚΗ</v>
      </c>
      <c r="G207" s="46" t="s">
        <v>81</v>
      </c>
      <c r="H207" s="47" t="s">
        <v>7</v>
      </c>
      <c r="I207" s="46" t="s">
        <v>10</v>
      </c>
      <c r="J207" s="246">
        <f>51-1</f>
        <v>50</v>
      </c>
      <c r="K207" s="60"/>
      <c r="L207" s="12"/>
      <c r="M207" s="12">
        <v>5</v>
      </c>
      <c r="N207" s="117" t="s">
        <v>235</v>
      </c>
    </row>
    <row r="208" spans="1:14" ht="12" customHeight="1" thickTop="1" x14ac:dyDescent="0.2">
      <c r="A208" s="170" t="s">
        <v>34</v>
      </c>
      <c r="B208" s="15" t="str">
        <f t="shared" si="13"/>
        <v>301</v>
      </c>
      <c r="C208" s="65" t="s">
        <v>170</v>
      </c>
      <c r="D208" s="32" t="s">
        <v>153</v>
      </c>
      <c r="E208" s="49" t="s">
        <v>154</v>
      </c>
      <c r="F208" s="50" t="str">
        <f t="shared" si="14"/>
        <v>ΑΝΑΤ. ΘΕΣΣΑΛΟΝΙΚΗ</v>
      </c>
      <c r="G208" s="51" t="s">
        <v>196</v>
      </c>
      <c r="H208" s="52" t="s">
        <v>4</v>
      </c>
      <c r="I208" s="51" t="s">
        <v>9</v>
      </c>
      <c r="J208" s="13">
        <v>52</v>
      </c>
      <c r="K208" s="61"/>
      <c r="L208" s="13">
        <v>4</v>
      </c>
      <c r="M208" s="13"/>
      <c r="N208" s="113" t="s">
        <v>236</v>
      </c>
    </row>
    <row r="209" spans="1:14" ht="12" customHeight="1" x14ac:dyDescent="0.2">
      <c r="A209" s="170" t="s">
        <v>34</v>
      </c>
      <c r="B209" s="15" t="str">
        <f t="shared" si="13"/>
        <v>301</v>
      </c>
      <c r="C209" s="65" t="s">
        <v>170</v>
      </c>
      <c r="D209" s="32" t="s">
        <v>153</v>
      </c>
      <c r="E209" s="38" t="s">
        <v>154</v>
      </c>
      <c r="F209" s="39" t="str">
        <f t="shared" si="14"/>
        <v>ΑΝΑΤ. ΘΕΣΣΑΛΟΝΙΚΗ</v>
      </c>
      <c r="G209" s="40" t="s">
        <v>196</v>
      </c>
      <c r="H209" s="41" t="s">
        <v>4</v>
      </c>
      <c r="I209" s="40" t="s">
        <v>10</v>
      </c>
      <c r="J209" s="8">
        <v>55</v>
      </c>
      <c r="K209" s="54">
        <f>SUM(J208:J211)</f>
        <v>183</v>
      </c>
      <c r="L209" s="8"/>
      <c r="M209" s="8">
        <v>4</v>
      </c>
      <c r="N209" s="110" t="s">
        <v>236</v>
      </c>
    </row>
    <row r="210" spans="1:14" ht="12" customHeight="1" x14ac:dyDescent="0.2">
      <c r="A210" s="170" t="s">
        <v>34</v>
      </c>
      <c r="B210" s="15" t="str">
        <f t="shared" si="13"/>
        <v>301</v>
      </c>
      <c r="C210" s="65" t="s">
        <v>170</v>
      </c>
      <c r="D210" s="32" t="s">
        <v>153</v>
      </c>
      <c r="E210" s="38" t="s">
        <v>154</v>
      </c>
      <c r="F210" s="39" t="str">
        <f t="shared" si="14"/>
        <v>ΑΝΑΤ. ΘΕΣΣΑΛΟΝΙΚΗ</v>
      </c>
      <c r="G210" s="40" t="s">
        <v>196</v>
      </c>
      <c r="H210" s="41" t="s">
        <v>5</v>
      </c>
      <c r="I210" s="40" t="s">
        <v>9</v>
      </c>
      <c r="J210" s="8">
        <v>47</v>
      </c>
      <c r="K210" s="54"/>
      <c r="L210" s="8">
        <v>4</v>
      </c>
      <c r="M210" s="8"/>
      <c r="N210" s="22" t="s">
        <v>236</v>
      </c>
    </row>
    <row r="211" spans="1:14" ht="12" customHeight="1" thickBot="1" x14ac:dyDescent="0.25">
      <c r="A211" s="170" t="s">
        <v>34</v>
      </c>
      <c r="B211" s="15" t="str">
        <f t="shared" si="13"/>
        <v>301</v>
      </c>
      <c r="C211" s="65" t="s">
        <v>170</v>
      </c>
      <c r="D211" s="32" t="s">
        <v>153</v>
      </c>
      <c r="E211" s="55" t="s">
        <v>154</v>
      </c>
      <c r="F211" s="56" t="str">
        <f t="shared" si="14"/>
        <v>ΑΝΑΤ. ΘΕΣΣΑΛΟΝΙΚΗ</v>
      </c>
      <c r="G211" s="57" t="s">
        <v>196</v>
      </c>
      <c r="H211" s="58" t="s">
        <v>5</v>
      </c>
      <c r="I211" s="57" t="s">
        <v>10</v>
      </c>
      <c r="J211" s="10">
        <v>29</v>
      </c>
      <c r="K211" s="59"/>
      <c r="L211" s="10"/>
      <c r="M211" s="10">
        <v>3</v>
      </c>
      <c r="N211" s="111" t="s">
        <v>236</v>
      </c>
    </row>
    <row r="212" spans="1:14" ht="12" customHeight="1" thickTop="1" x14ac:dyDescent="0.2">
      <c r="A212" s="178" t="s">
        <v>34</v>
      </c>
      <c r="B212" s="179" t="str">
        <f>LEFT(A212,3)</f>
        <v>301</v>
      </c>
      <c r="C212" s="65" t="s">
        <v>170</v>
      </c>
      <c r="D212" s="32" t="s">
        <v>153</v>
      </c>
      <c r="E212" s="49" t="s">
        <v>154</v>
      </c>
      <c r="F212" s="50" t="str">
        <f>RIGHT(A212,LEN(A212)-5)</f>
        <v>ΑΝΑΤ. ΘΕΣΣΑΛΟΝΙΚΗ</v>
      </c>
      <c r="G212" s="51" t="s">
        <v>197</v>
      </c>
      <c r="H212" s="52" t="s">
        <v>3</v>
      </c>
      <c r="I212" s="51" t="s">
        <v>9</v>
      </c>
      <c r="J212" s="13">
        <v>7</v>
      </c>
      <c r="K212" s="61"/>
      <c r="L212" s="13">
        <v>1</v>
      </c>
      <c r="M212" s="13"/>
      <c r="N212" s="113" t="s">
        <v>237</v>
      </c>
    </row>
    <row r="213" spans="1:14" ht="12" customHeight="1" x14ac:dyDescent="0.2">
      <c r="A213" s="170" t="s">
        <v>34</v>
      </c>
      <c r="B213" s="15" t="str">
        <f>LEFT(A213,3)</f>
        <v>301</v>
      </c>
      <c r="C213" s="65" t="s">
        <v>170</v>
      </c>
      <c r="D213" s="32" t="s">
        <v>153</v>
      </c>
      <c r="E213" s="38" t="s">
        <v>154</v>
      </c>
      <c r="F213" s="39" t="str">
        <f>RIGHT(A213,LEN(A213)-5)</f>
        <v>ΑΝΑΤ. ΘΕΣΣΑΛΟΝΙΚΗ</v>
      </c>
      <c r="G213" s="40" t="s">
        <v>197</v>
      </c>
      <c r="H213" s="41" t="s">
        <v>3</v>
      </c>
      <c r="I213" s="40" t="s">
        <v>10</v>
      </c>
      <c r="J213" s="8">
        <v>21</v>
      </c>
      <c r="K213" s="54"/>
      <c r="L213" s="8"/>
      <c r="M213" s="8">
        <v>2</v>
      </c>
      <c r="N213" s="110" t="s">
        <v>237</v>
      </c>
    </row>
    <row r="214" spans="1:14" ht="12" customHeight="1" x14ac:dyDescent="0.2">
      <c r="A214" s="170" t="s">
        <v>34</v>
      </c>
      <c r="B214" s="15" t="str">
        <f t="shared" si="13"/>
        <v>301</v>
      </c>
      <c r="C214" s="65" t="s">
        <v>170</v>
      </c>
      <c r="D214" s="32" t="s">
        <v>153</v>
      </c>
      <c r="E214" s="38" t="s">
        <v>154</v>
      </c>
      <c r="F214" s="39" t="str">
        <f t="shared" si="14"/>
        <v>ΑΝΑΤ. ΘΕΣΣΑΛΟΝΙΚΗ</v>
      </c>
      <c r="G214" s="40" t="s">
        <v>197</v>
      </c>
      <c r="H214" s="41" t="s">
        <v>6</v>
      </c>
      <c r="I214" s="40" t="s">
        <v>9</v>
      </c>
      <c r="J214" s="230">
        <f>82+1+1-1</f>
        <v>83</v>
      </c>
      <c r="K214" s="54">
        <f>SUM(J212:J217)</f>
        <v>180</v>
      </c>
      <c r="L214" s="54">
        <v>6</v>
      </c>
      <c r="M214" s="54"/>
      <c r="N214" s="22" t="s">
        <v>237</v>
      </c>
    </row>
    <row r="215" spans="1:14" ht="12" customHeight="1" x14ac:dyDescent="0.2">
      <c r="A215" s="170" t="s">
        <v>34</v>
      </c>
      <c r="B215" s="15" t="str">
        <f t="shared" si="13"/>
        <v>301</v>
      </c>
      <c r="C215" s="65" t="s">
        <v>170</v>
      </c>
      <c r="D215" s="32" t="s">
        <v>153</v>
      </c>
      <c r="E215" s="38" t="s">
        <v>154</v>
      </c>
      <c r="F215" s="39" t="str">
        <f t="shared" si="14"/>
        <v>ΑΝΑΤ. ΘΕΣΣΑΛΟΝΙΚΗ</v>
      </c>
      <c r="G215" s="40" t="s">
        <v>197</v>
      </c>
      <c r="H215" s="41" t="s">
        <v>6</v>
      </c>
      <c r="I215" s="40" t="s">
        <v>10</v>
      </c>
      <c r="J215" s="230">
        <f>55-1</f>
        <v>54</v>
      </c>
      <c r="K215" s="54"/>
      <c r="L215" s="54"/>
      <c r="M215" s="54">
        <v>4</v>
      </c>
      <c r="N215" s="110" t="s">
        <v>237</v>
      </c>
    </row>
    <row r="216" spans="1:14" ht="12" customHeight="1" x14ac:dyDescent="0.2">
      <c r="A216" s="170" t="s">
        <v>34</v>
      </c>
      <c r="B216" s="15" t="str">
        <f t="shared" si="13"/>
        <v>301</v>
      </c>
      <c r="C216" s="65" t="s">
        <v>170</v>
      </c>
      <c r="D216" s="32" t="s">
        <v>153</v>
      </c>
      <c r="E216" s="38" t="s">
        <v>154</v>
      </c>
      <c r="F216" s="39" t="str">
        <f t="shared" si="14"/>
        <v>ΑΝΑΤ. ΘΕΣΣΑΛΟΝΙΚΗ</v>
      </c>
      <c r="G216" s="40" t="s">
        <v>197</v>
      </c>
      <c r="H216" s="41" t="s">
        <v>44</v>
      </c>
      <c r="I216" s="40" t="s">
        <v>9</v>
      </c>
      <c r="J216" s="8">
        <v>7</v>
      </c>
      <c r="K216" s="54"/>
      <c r="L216" s="8">
        <v>1</v>
      </c>
      <c r="M216" s="8"/>
      <c r="N216" s="110" t="s">
        <v>237</v>
      </c>
    </row>
    <row r="217" spans="1:14" ht="12" customHeight="1" thickBot="1" x14ac:dyDescent="0.25">
      <c r="A217" s="182" t="s">
        <v>34</v>
      </c>
      <c r="B217" s="183" t="str">
        <f t="shared" si="13"/>
        <v>301</v>
      </c>
      <c r="C217" s="65" t="s">
        <v>170</v>
      </c>
      <c r="D217" s="168" t="s">
        <v>153</v>
      </c>
      <c r="E217" s="55" t="s">
        <v>154</v>
      </c>
      <c r="F217" s="56" t="str">
        <f t="shared" si="14"/>
        <v>ΑΝΑΤ. ΘΕΣΣΑΛΟΝΙΚΗ</v>
      </c>
      <c r="G217" s="57" t="s">
        <v>197</v>
      </c>
      <c r="H217" s="58" t="s">
        <v>44</v>
      </c>
      <c r="I217" s="57" t="s">
        <v>10</v>
      </c>
      <c r="J217" s="10">
        <v>8</v>
      </c>
      <c r="K217" s="59"/>
      <c r="L217" s="10"/>
      <c r="M217" s="10">
        <v>1</v>
      </c>
      <c r="N217" s="111" t="s">
        <v>237</v>
      </c>
    </row>
    <row r="218" spans="1:14" ht="12" customHeight="1" thickTop="1" x14ac:dyDescent="0.2">
      <c r="A218" s="170" t="s">
        <v>35</v>
      </c>
      <c r="B218" s="15" t="str">
        <f>LEFT(A218,3)</f>
        <v>305</v>
      </c>
      <c r="C218" s="65" t="s">
        <v>170</v>
      </c>
      <c r="D218" s="32" t="s">
        <v>155</v>
      </c>
      <c r="E218" s="38" t="s">
        <v>156</v>
      </c>
      <c r="F218" s="39" t="str">
        <f>RIGHT(A218,LEN(A218)-5)</f>
        <v>ΔΥΤ. ΘΕΣΣΑΛΟΝΙΚΗ</v>
      </c>
      <c r="G218" s="40" t="s">
        <v>82</v>
      </c>
      <c r="H218" s="41" t="s">
        <v>7</v>
      </c>
      <c r="I218" s="40" t="s">
        <v>9</v>
      </c>
      <c r="J218" s="229">
        <f>62+1-1</f>
        <v>62</v>
      </c>
      <c r="K218" s="54"/>
      <c r="L218" s="8">
        <v>5</v>
      </c>
      <c r="M218" s="8"/>
      <c r="N218" s="110" t="s">
        <v>241</v>
      </c>
    </row>
    <row r="219" spans="1:14" ht="12" customHeight="1" x14ac:dyDescent="0.2">
      <c r="A219" s="170" t="s">
        <v>35</v>
      </c>
      <c r="B219" s="15" t="str">
        <f>LEFT(A219,3)</f>
        <v>305</v>
      </c>
      <c r="C219" s="65" t="s">
        <v>170</v>
      </c>
      <c r="D219" s="32" t="s">
        <v>155</v>
      </c>
      <c r="E219" s="38" t="s">
        <v>156</v>
      </c>
      <c r="F219" s="39" t="str">
        <f>RIGHT(A219,LEN(A219)-5)</f>
        <v>ΔΥΤ. ΘΕΣΣΑΛΟΝΙΚΗ</v>
      </c>
      <c r="G219" s="40" t="s">
        <v>82</v>
      </c>
      <c r="H219" s="41" t="s">
        <v>7</v>
      </c>
      <c r="I219" s="40" t="s">
        <v>10</v>
      </c>
      <c r="J219" s="250">
        <f>42</f>
        <v>42</v>
      </c>
      <c r="K219" s="54">
        <f>SUM(J218:J221)</f>
        <v>180</v>
      </c>
      <c r="L219" s="8"/>
      <c r="M219" s="8">
        <v>4</v>
      </c>
      <c r="N219" s="22" t="s">
        <v>241</v>
      </c>
    </row>
    <row r="220" spans="1:14" ht="12" customHeight="1" x14ac:dyDescent="0.2">
      <c r="A220" s="170" t="s">
        <v>35</v>
      </c>
      <c r="B220" s="15" t="str">
        <f>LEFT(A220,3)</f>
        <v>305</v>
      </c>
      <c r="C220" s="65" t="s">
        <v>170</v>
      </c>
      <c r="D220" s="32" t="s">
        <v>155</v>
      </c>
      <c r="E220" s="38" t="s">
        <v>156</v>
      </c>
      <c r="F220" s="39" t="str">
        <f>RIGHT(A220,LEN(A220)-5)</f>
        <v>ΔΥΤ. ΘΕΣΣΑΛΟΝΙΚΗ</v>
      </c>
      <c r="G220" s="40" t="s">
        <v>82</v>
      </c>
      <c r="H220" s="41" t="s">
        <v>6</v>
      </c>
      <c r="I220" s="40" t="s">
        <v>9</v>
      </c>
      <c r="J220" s="230">
        <f>48-1-1</f>
        <v>46</v>
      </c>
      <c r="K220" s="54"/>
      <c r="L220" s="54">
        <v>3</v>
      </c>
      <c r="M220" s="54"/>
      <c r="N220" s="110" t="s">
        <v>241</v>
      </c>
    </row>
    <row r="221" spans="1:14" ht="12" customHeight="1" thickBot="1" x14ac:dyDescent="0.25">
      <c r="A221" s="180" t="s">
        <v>35</v>
      </c>
      <c r="B221" s="181" t="str">
        <f>LEFT(A221,3)</f>
        <v>305</v>
      </c>
      <c r="C221" s="65" t="s">
        <v>170</v>
      </c>
      <c r="D221" s="32" t="s">
        <v>155</v>
      </c>
      <c r="E221" s="55" t="s">
        <v>156</v>
      </c>
      <c r="F221" s="56" t="str">
        <f>RIGHT(A221,LEN(A221)-5)</f>
        <v>ΔΥΤ. ΘΕΣΣΑΛΟΝΙΚΗ</v>
      </c>
      <c r="G221" s="57" t="s">
        <v>82</v>
      </c>
      <c r="H221" s="58" t="s">
        <v>6</v>
      </c>
      <c r="I221" s="57" t="s">
        <v>10</v>
      </c>
      <c r="J221" s="59">
        <v>30</v>
      </c>
      <c r="K221" s="59"/>
      <c r="L221" s="59"/>
      <c r="M221" s="59">
        <v>2</v>
      </c>
      <c r="N221" s="111" t="s">
        <v>241</v>
      </c>
    </row>
    <row r="222" spans="1:14" ht="12" customHeight="1" thickTop="1" x14ac:dyDescent="0.2">
      <c r="A222" s="184" t="s">
        <v>35</v>
      </c>
      <c r="B222" s="185" t="str">
        <f t="shared" si="13"/>
        <v>305</v>
      </c>
      <c r="C222" s="65" t="s">
        <v>170</v>
      </c>
      <c r="D222" s="32" t="s">
        <v>155</v>
      </c>
      <c r="E222" s="49" t="s">
        <v>156</v>
      </c>
      <c r="F222" s="50" t="str">
        <f t="shared" si="14"/>
        <v>ΔΥΤ. ΘΕΣΣΑΛΟΝΙΚΗ</v>
      </c>
      <c r="G222" s="51" t="s">
        <v>198</v>
      </c>
      <c r="H222" s="52" t="s">
        <v>3</v>
      </c>
      <c r="I222" s="51" t="s">
        <v>9</v>
      </c>
      <c r="J222" s="13">
        <v>17</v>
      </c>
      <c r="K222" s="61"/>
      <c r="L222" s="13">
        <v>2</v>
      </c>
      <c r="M222" s="13"/>
      <c r="N222" s="113" t="s">
        <v>242</v>
      </c>
    </row>
    <row r="223" spans="1:14" ht="12" customHeight="1" x14ac:dyDescent="0.2">
      <c r="A223" s="170" t="s">
        <v>35</v>
      </c>
      <c r="B223" s="15" t="str">
        <f t="shared" si="13"/>
        <v>305</v>
      </c>
      <c r="C223" s="65" t="s">
        <v>170</v>
      </c>
      <c r="D223" s="43" t="s">
        <v>155</v>
      </c>
      <c r="E223" s="38" t="s">
        <v>156</v>
      </c>
      <c r="F223" s="39" t="str">
        <f t="shared" si="14"/>
        <v>ΔΥΤ. ΘΕΣΣΑΛΟΝΙΚΗ</v>
      </c>
      <c r="G223" s="40" t="s">
        <v>198</v>
      </c>
      <c r="H223" s="41" t="s">
        <v>3</v>
      </c>
      <c r="I223" s="40" t="s">
        <v>10</v>
      </c>
      <c r="J223" s="8">
        <v>23</v>
      </c>
      <c r="K223" s="54"/>
      <c r="L223" s="8"/>
      <c r="M223" s="8">
        <v>2</v>
      </c>
      <c r="N223" s="110" t="s">
        <v>242</v>
      </c>
    </row>
    <row r="224" spans="1:14" ht="12" customHeight="1" x14ac:dyDescent="0.2">
      <c r="A224" s="170" t="s">
        <v>35</v>
      </c>
      <c r="B224" s="15" t="str">
        <f t="shared" si="13"/>
        <v>305</v>
      </c>
      <c r="C224" s="65" t="s">
        <v>170</v>
      </c>
      <c r="D224" s="32" t="s">
        <v>155</v>
      </c>
      <c r="E224" s="38" t="s">
        <v>156</v>
      </c>
      <c r="F224" s="39" t="str">
        <f t="shared" si="14"/>
        <v>ΔΥΤ. ΘΕΣΣΑΛΟΝΙΚΗ</v>
      </c>
      <c r="G224" s="40" t="s">
        <v>198</v>
      </c>
      <c r="H224" s="41" t="s">
        <v>4</v>
      </c>
      <c r="I224" s="40" t="s">
        <v>9</v>
      </c>
      <c r="J224" s="8">
        <v>30</v>
      </c>
      <c r="K224" s="54">
        <f>SUM(J222:J227)</f>
        <v>175</v>
      </c>
      <c r="L224" s="8">
        <v>3</v>
      </c>
      <c r="M224" s="8"/>
      <c r="N224" s="22" t="s">
        <v>242</v>
      </c>
    </row>
    <row r="225" spans="1:14" ht="12" customHeight="1" x14ac:dyDescent="0.2">
      <c r="A225" s="170" t="s">
        <v>35</v>
      </c>
      <c r="B225" s="15" t="str">
        <f t="shared" si="13"/>
        <v>305</v>
      </c>
      <c r="C225" s="65" t="s">
        <v>170</v>
      </c>
      <c r="D225" s="32" t="s">
        <v>155</v>
      </c>
      <c r="E225" s="38" t="s">
        <v>156</v>
      </c>
      <c r="F225" s="39" t="str">
        <f t="shared" si="14"/>
        <v>ΔΥΤ. ΘΕΣΣΑΛΟΝΙΚΗ</v>
      </c>
      <c r="G225" s="40" t="s">
        <v>198</v>
      </c>
      <c r="H225" s="41" t="s">
        <v>4</v>
      </c>
      <c r="I225" s="40" t="s">
        <v>10</v>
      </c>
      <c r="J225" s="8">
        <v>44</v>
      </c>
      <c r="K225" s="54"/>
      <c r="L225" s="8"/>
      <c r="M225" s="8">
        <v>3</v>
      </c>
      <c r="N225" s="110" t="s">
        <v>242</v>
      </c>
    </row>
    <row r="226" spans="1:14" ht="12" customHeight="1" x14ac:dyDescent="0.2">
      <c r="A226" s="170" t="s">
        <v>35</v>
      </c>
      <c r="B226" s="15" t="str">
        <f t="shared" si="13"/>
        <v>305</v>
      </c>
      <c r="C226" s="65" t="s">
        <v>170</v>
      </c>
      <c r="D226" s="32" t="s">
        <v>155</v>
      </c>
      <c r="E226" s="38" t="s">
        <v>156</v>
      </c>
      <c r="F226" s="39" t="str">
        <f t="shared" si="14"/>
        <v>ΔΥΤ. ΘΕΣΣΑΛΟΝΙΚΗ</v>
      </c>
      <c r="G226" s="40" t="s">
        <v>198</v>
      </c>
      <c r="H226" s="41" t="s">
        <v>5</v>
      </c>
      <c r="I226" s="40" t="s">
        <v>9</v>
      </c>
      <c r="J226" s="8">
        <v>40</v>
      </c>
      <c r="K226" s="54"/>
      <c r="L226" s="8">
        <v>4</v>
      </c>
      <c r="M226" s="8"/>
      <c r="N226" s="110" t="s">
        <v>242</v>
      </c>
    </row>
    <row r="227" spans="1:14" ht="12" customHeight="1" thickBot="1" x14ac:dyDescent="0.25">
      <c r="A227" s="170" t="s">
        <v>35</v>
      </c>
      <c r="B227" s="15" t="str">
        <f t="shared" si="13"/>
        <v>305</v>
      </c>
      <c r="C227" s="65" t="s">
        <v>170</v>
      </c>
      <c r="D227" s="32" t="s">
        <v>155</v>
      </c>
      <c r="E227" s="44" t="s">
        <v>156</v>
      </c>
      <c r="F227" s="45" t="str">
        <f t="shared" si="14"/>
        <v>ΔΥΤ. ΘΕΣΣΑΛΟΝΙΚΗ</v>
      </c>
      <c r="G227" s="46" t="s">
        <v>198</v>
      </c>
      <c r="H227" s="47" t="s">
        <v>5</v>
      </c>
      <c r="I227" s="46" t="s">
        <v>10</v>
      </c>
      <c r="J227" s="12">
        <v>21</v>
      </c>
      <c r="K227" s="60"/>
      <c r="L227" s="12"/>
      <c r="M227" s="12">
        <v>3</v>
      </c>
      <c r="N227" s="110" t="s">
        <v>242</v>
      </c>
    </row>
    <row r="228" spans="1:14" ht="12" customHeight="1" thickTop="1" x14ac:dyDescent="0.2">
      <c r="A228" s="178" t="s">
        <v>182</v>
      </c>
      <c r="B228" s="179" t="str">
        <f t="shared" si="13"/>
        <v>310</v>
      </c>
      <c r="C228" s="65" t="s">
        <v>170</v>
      </c>
      <c r="D228" s="64" t="s">
        <v>183</v>
      </c>
      <c r="E228" s="220" t="s">
        <v>184</v>
      </c>
      <c r="F228" s="221" t="str">
        <f t="shared" ref="F228:F258" si="15">RIGHT(A228,LEN(A228)-5)</f>
        <v>ΣΕΡΡΩΝ</v>
      </c>
      <c r="G228" s="222" t="s">
        <v>185</v>
      </c>
      <c r="H228" s="223" t="s">
        <v>3</v>
      </c>
      <c r="I228" s="222" t="s">
        <v>9</v>
      </c>
      <c r="J228" s="224">
        <v>2</v>
      </c>
      <c r="K228" s="225"/>
      <c r="L228" s="224">
        <v>1</v>
      </c>
      <c r="M228" s="224"/>
      <c r="N228" s="113" t="s">
        <v>238</v>
      </c>
    </row>
    <row r="229" spans="1:14" ht="12" customHeight="1" x14ac:dyDescent="0.2">
      <c r="A229" s="170" t="s">
        <v>182</v>
      </c>
      <c r="B229" s="15" t="str">
        <f t="shared" si="13"/>
        <v>310</v>
      </c>
      <c r="C229" s="65" t="s">
        <v>170</v>
      </c>
      <c r="D229" s="32" t="s">
        <v>183</v>
      </c>
      <c r="E229" s="38" t="s">
        <v>184</v>
      </c>
      <c r="F229" s="39" t="str">
        <f t="shared" si="15"/>
        <v>ΣΕΡΡΩΝ</v>
      </c>
      <c r="G229" s="46" t="s">
        <v>185</v>
      </c>
      <c r="H229" s="41" t="s">
        <v>4</v>
      </c>
      <c r="I229" s="40" t="s">
        <v>9</v>
      </c>
      <c r="J229" s="8">
        <v>8</v>
      </c>
      <c r="K229" s="54"/>
      <c r="L229" s="8">
        <v>1</v>
      </c>
      <c r="M229" s="8"/>
      <c r="N229" s="110" t="s">
        <v>238</v>
      </c>
    </row>
    <row r="230" spans="1:14" ht="12" customHeight="1" x14ac:dyDescent="0.2">
      <c r="A230" s="170" t="s">
        <v>182</v>
      </c>
      <c r="B230" s="15" t="str">
        <f t="shared" si="13"/>
        <v>310</v>
      </c>
      <c r="C230" s="65" t="s">
        <v>170</v>
      </c>
      <c r="D230" s="73" t="s">
        <v>183</v>
      </c>
      <c r="E230" s="44" t="s">
        <v>184</v>
      </c>
      <c r="F230" s="39" t="str">
        <f t="shared" si="15"/>
        <v>ΣΕΡΡΩΝ</v>
      </c>
      <c r="G230" s="46" t="s">
        <v>185</v>
      </c>
      <c r="H230" s="41" t="s">
        <v>5</v>
      </c>
      <c r="I230" s="40" t="s">
        <v>9</v>
      </c>
      <c r="J230" s="8">
        <v>6</v>
      </c>
      <c r="K230" s="54">
        <f>SUM(J228:J232)</f>
        <v>49</v>
      </c>
      <c r="L230" s="8">
        <v>1</v>
      </c>
      <c r="M230" s="8"/>
      <c r="N230" s="22" t="s">
        <v>238</v>
      </c>
    </row>
    <row r="231" spans="1:14" ht="12" customHeight="1" x14ac:dyDescent="0.2">
      <c r="A231" s="170" t="s">
        <v>182</v>
      </c>
      <c r="B231" s="15" t="str">
        <f t="shared" si="13"/>
        <v>310</v>
      </c>
      <c r="C231" s="65" t="s">
        <v>170</v>
      </c>
      <c r="D231" s="32" t="s">
        <v>183</v>
      </c>
      <c r="E231" s="33" t="s">
        <v>184</v>
      </c>
      <c r="F231" s="39" t="str">
        <f t="shared" si="15"/>
        <v>ΣΕΡΡΩΝ</v>
      </c>
      <c r="G231" s="46" t="s">
        <v>185</v>
      </c>
      <c r="H231" s="41" t="s">
        <v>7</v>
      </c>
      <c r="I231" s="40" t="s">
        <v>9</v>
      </c>
      <c r="J231" s="8">
        <v>17</v>
      </c>
      <c r="K231" s="54"/>
      <c r="L231" s="8">
        <v>2</v>
      </c>
      <c r="M231" s="8"/>
      <c r="N231" s="110" t="s">
        <v>238</v>
      </c>
    </row>
    <row r="232" spans="1:14" ht="12" customHeight="1" thickBot="1" x14ac:dyDescent="0.25">
      <c r="A232" s="182" t="s">
        <v>182</v>
      </c>
      <c r="B232" s="183" t="str">
        <f t="shared" si="13"/>
        <v>310</v>
      </c>
      <c r="C232" s="65" t="s">
        <v>170</v>
      </c>
      <c r="D232" s="32" t="s">
        <v>183</v>
      </c>
      <c r="E232" s="44" t="s">
        <v>184</v>
      </c>
      <c r="F232" s="45" t="str">
        <f t="shared" si="15"/>
        <v>ΣΕΡΡΩΝ</v>
      </c>
      <c r="G232" s="46" t="s">
        <v>185</v>
      </c>
      <c r="H232" s="47" t="s">
        <v>6</v>
      </c>
      <c r="I232" s="46" t="s">
        <v>9</v>
      </c>
      <c r="J232" s="12">
        <v>16</v>
      </c>
      <c r="K232" s="60"/>
      <c r="L232" s="12">
        <v>1</v>
      </c>
      <c r="M232" s="12"/>
      <c r="N232" s="117" t="s">
        <v>238</v>
      </c>
    </row>
    <row r="233" spans="1:14" ht="12" customHeight="1" thickTop="1" x14ac:dyDescent="0.2">
      <c r="A233" s="184" t="s">
        <v>36</v>
      </c>
      <c r="B233" s="185" t="str">
        <f t="shared" si="13"/>
        <v>313</v>
      </c>
      <c r="C233" s="141" t="s">
        <v>171</v>
      </c>
      <c r="D233" s="165" t="s">
        <v>157</v>
      </c>
      <c r="E233" s="142" t="s">
        <v>158</v>
      </c>
      <c r="F233" s="134" t="str">
        <f t="shared" si="15"/>
        <v>ΚΑΒΑΛΑ</v>
      </c>
      <c r="G233" s="135" t="s">
        <v>83</v>
      </c>
      <c r="H233" s="136" t="s">
        <v>3</v>
      </c>
      <c r="I233" s="135" t="s">
        <v>9</v>
      </c>
      <c r="J233" s="138">
        <v>2</v>
      </c>
      <c r="K233" s="137"/>
      <c r="L233" s="138">
        <v>1</v>
      </c>
      <c r="M233" s="138"/>
      <c r="N233" s="174" t="s">
        <v>255</v>
      </c>
    </row>
    <row r="234" spans="1:14" ht="12" customHeight="1" x14ac:dyDescent="0.2">
      <c r="A234" s="170" t="s">
        <v>36</v>
      </c>
      <c r="B234" s="15" t="str">
        <f t="shared" si="13"/>
        <v>313</v>
      </c>
      <c r="C234" s="70" t="s">
        <v>171</v>
      </c>
      <c r="D234" s="74" t="s">
        <v>157</v>
      </c>
      <c r="E234" s="72" t="s">
        <v>158</v>
      </c>
      <c r="F234" s="39" t="str">
        <f t="shared" si="15"/>
        <v>ΚΑΒΑΛΑ</v>
      </c>
      <c r="G234" s="40" t="s">
        <v>83</v>
      </c>
      <c r="H234" s="41" t="s">
        <v>4</v>
      </c>
      <c r="I234" s="40" t="s">
        <v>9</v>
      </c>
      <c r="J234" s="8">
        <v>8</v>
      </c>
      <c r="K234" s="54"/>
      <c r="L234" s="8">
        <v>1</v>
      </c>
      <c r="M234" s="8"/>
      <c r="N234" s="110" t="s">
        <v>255</v>
      </c>
    </row>
    <row r="235" spans="1:14" ht="12" customHeight="1" x14ac:dyDescent="0.2">
      <c r="A235" s="170" t="s">
        <v>36</v>
      </c>
      <c r="B235" s="15" t="str">
        <f t="shared" si="13"/>
        <v>313</v>
      </c>
      <c r="C235" s="70" t="s">
        <v>171</v>
      </c>
      <c r="D235" s="76" t="s">
        <v>157</v>
      </c>
      <c r="E235" s="72" t="s">
        <v>158</v>
      </c>
      <c r="F235" s="39" t="str">
        <f t="shared" si="15"/>
        <v>ΚΑΒΑΛΑ</v>
      </c>
      <c r="G235" s="40" t="s">
        <v>83</v>
      </c>
      <c r="H235" s="41" t="s">
        <v>5</v>
      </c>
      <c r="I235" s="40" t="s">
        <v>9</v>
      </c>
      <c r="J235" s="8">
        <v>38</v>
      </c>
      <c r="K235" s="54">
        <f>SUM(J233:J237)</f>
        <v>83</v>
      </c>
      <c r="L235" s="231">
        <v>3</v>
      </c>
      <c r="M235" s="8"/>
      <c r="N235" s="22" t="s">
        <v>255</v>
      </c>
    </row>
    <row r="236" spans="1:14" ht="12" customHeight="1" x14ac:dyDescent="0.2">
      <c r="A236" s="170" t="s">
        <v>36</v>
      </c>
      <c r="B236" s="15" t="str">
        <f t="shared" si="13"/>
        <v>313</v>
      </c>
      <c r="C236" s="70" t="s">
        <v>171</v>
      </c>
      <c r="D236" s="74" t="s">
        <v>157</v>
      </c>
      <c r="E236" s="72" t="s">
        <v>158</v>
      </c>
      <c r="F236" s="39" t="str">
        <f t="shared" si="15"/>
        <v>ΚΑΒΑΛΑ</v>
      </c>
      <c r="G236" s="40" t="s">
        <v>83</v>
      </c>
      <c r="H236" s="41" t="s">
        <v>7</v>
      </c>
      <c r="I236" s="40" t="s">
        <v>9</v>
      </c>
      <c r="J236" s="229">
        <f>21-1</f>
        <v>20</v>
      </c>
      <c r="K236" s="54"/>
      <c r="L236" s="8">
        <v>2</v>
      </c>
      <c r="M236" s="8"/>
      <c r="N236" s="110" t="s">
        <v>255</v>
      </c>
    </row>
    <row r="237" spans="1:14" ht="12" customHeight="1" thickBot="1" x14ac:dyDescent="0.25">
      <c r="A237" s="186" t="s">
        <v>36</v>
      </c>
      <c r="B237" s="187" t="str">
        <f t="shared" si="13"/>
        <v>313</v>
      </c>
      <c r="C237" s="70" t="s">
        <v>171</v>
      </c>
      <c r="D237" s="79" t="s">
        <v>157</v>
      </c>
      <c r="E237" s="77" t="s">
        <v>158</v>
      </c>
      <c r="F237" s="56" t="str">
        <f t="shared" si="15"/>
        <v>ΚΑΒΑΛΑ</v>
      </c>
      <c r="G237" s="57" t="s">
        <v>83</v>
      </c>
      <c r="H237" s="58" t="s">
        <v>6</v>
      </c>
      <c r="I237" s="57" t="s">
        <v>9</v>
      </c>
      <c r="J237" s="59">
        <v>15</v>
      </c>
      <c r="K237" s="59"/>
      <c r="L237" s="59">
        <v>1</v>
      </c>
      <c r="M237" s="10"/>
      <c r="N237" s="111" t="s">
        <v>255</v>
      </c>
    </row>
    <row r="238" spans="1:14" ht="12" customHeight="1" thickTop="1" x14ac:dyDescent="0.2">
      <c r="A238" s="178" t="s">
        <v>37</v>
      </c>
      <c r="B238" s="179" t="str">
        <f t="shared" si="13"/>
        <v>316</v>
      </c>
      <c r="C238" s="70" t="s">
        <v>171</v>
      </c>
      <c r="D238" s="74" t="s">
        <v>159</v>
      </c>
      <c r="E238" s="71" t="s">
        <v>160</v>
      </c>
      <c r="F238" s="34" t="str">
        <f t="shared" si="15"/>
        <v>ΡΟΔΟΠΗ</v>
      </c>
      <c r="G238" s="35" t="s">
        <v>84</v>
      </c>
      <c r="H238" s="36" t="s">
        <v>3</v>
      </c>
      <c r="I238" s="35" t="s">
        <v>9</v>
      </c>
      <c r="J238" s="16">
        <v>2</v>
      </c>
      <c r="K238" s="67"/>
      <c r="L238" s="16">
        <v>1</v>
      </c>
      <c r="M238" s="16"/>
      <c r="N238" s="173" t="s">
        <v>256</v>
      </c>
    </row>
    <row r="239" spans="1:14" ht="12" customHeight="1" x14ac:dyDescent="0.2">
      <c r="A239" s="170" t="s">
        <v>37</v>
      </c>
      <c r="B239" s="15" t="str">
        <f t="shared" si="13"/>
        <v>316</v>
      </c>
      <c r="C239" s="81" t="s">
        <v>171</v>
      </c>
      <c r="D239" s="74" t="s">
        <v>159</v>
      </c>
      <c r="E239" s="72" t="s">
        <v>160</v>
      </c>
      <c r="F239" s="39" t="str">
        <f t="shared" si="15"/>
        <v>ΡΟΔΟΠΗ</v>
      </c>
      <c r="G239" s="40" t="s">
        <v>84</v>
      </c>
      <c r="H239" s="41" t="s">
        <v>4</v>
      </c>
      <c r="I239" s="40" t="s">
        <v>9</v>
      </c>
      <c r="J239" s="8">
        <v>7</v>
      </c>
      <c r="K239" s="54"/>
      <c r="L239" s="8">
        <v>1</v>
      </c>
      <c r="M239" s="8"/>
      <c r="N239" s="110" t="s">
        <v>256</v>
      </c>
    </row>
    <row r="240" spans="1:14" ht="12" customHeight="1" x14ac:dyDescent="0.2">
      <c r="A240" s="170" t="s">
        <v>37</v>
      </c>
      <c r="B240" s="15" t="str">
        <f t="shared" si="13"/>
        <v>316</v>
      </c>
      <c r="C240" s="81" t="s">
        <v>171</v>
      </c>
      <c r="D240" s="76" t="s">
        <v>159</v>
      </c>
      <c r="E240" s="72" t="s">
        <v>160</v>
      </c>
      <c r="F240" s="39" t="str">
        <f t="shared" si="15"/>
        <v>ΡΟΔΟΠΗ</v>
      </c>
      <c r="G240" s="40" t="s">
        <v>84</v>
      </c>
      <c r="H240" s="41" t="s">
        <v>5</v>
      </c>
      <c r="I240" s="40" t="s">
        <v>9</v>
      </c>
      <c r="J240" s="8">
        <v>22</v>
      </c>
      <c r="K240" s="54"/>
      <c r="L240" s="8">
        <v>2</v>
      </c>
      <c r="M240" s="8"/>
      <c r="N240" s="110" t="s">
        <v>256</v>
      </c>
    </row>
    <row r="241" spans="1:14" ht="12" customHeight="1" x14ac:dyDescent="0.2">
      <c r="A241" s="170" t="s">
        <v>37</v>
      </c>
      <c r="B241" s="15" t="str">
        <f t="shared" si="13"/>
        <v>316</v>
      </c>
      <c r="C241" s="82" t="s">
        <v>187</v>
      </c>
      <c r="D241" s="74" t="s">
        <v>159</v>
      </c>
      <c r="E241" s="72" t="s">
        <v>160</v>
      </c>
      <c r="F241" s="39" t="str">
        <f t="shared" si="15"/>
        <v>ΡΟΔΟΠΗ</v>
      </c>
      <c r="G241" s="40" t="s">
        <v>84</v>
      </c>
      <c r="H241" s="41" t="s">
        <v>7</v>
      </c>
      <c r="I241" s="40" t="s">
        <v>9</v>
      </c>
      <c r="J241" s="8">
        <v>19</v>
      </c>
      <c r="K241" s="54">
        <f>SUM(J238:J244)</f>
        <v>165</v>
      </c>
      <c r="L241" s="8">
        <v>2</v>
      </c>
      <c r="M241" s="8"/>
      <c r="N241" s="22" t="s">
        <v>256</v>
      </c>
    </row>
    <row r="242" spans="1:14" ht="12" customHeight="1" x14ac:dyDescent="0.2">
      <c r="A242" s="170" t="s">
        <v>37</v>
      </c>
      <c r="B242" s="15" t="str">
        <f t="shared" si="13"/>
        <v>316</v>
      </c>
      <c r="C242" s="82" t="s">
        <v>186</v>
      </c>
      <c r="D242" s="74" t="s">
        <v>159</v>
      </c>
      <c r="E242" s="72" t="s">
        <v>160</v>
      </c>
      <c r="F242" s="39" t="str">
        <f t="shared" si="15"/>
        <v>ΡΟΔΟΠΗ</v>
      </c>
      <c r="G242" s="40" t="s">
        <v>84</v>
      </c>
      <c r="H242" s="41" t="s">
        <v>6</v>
      </c>
      <c r="I242" s="40" t="s">
        <v>9</v>
      </c>
      <c r="J242" s="54">
        <v>16</v>
      </c>
      <c r="K242" s="54"/>
      <c r="L242" s="54">
        <v>1</v>
      </c>
      <c r="M242" s="8"/>
      <c r="N242" s="110" t="s">
        <v>256</v>
      </c>
    </row>
    <row r="243" spans="1:14" ht="12" customHeight="1" x14ac:dyDescent="0.2">
      <c r="A243" s="170" t="s">
        <v>37</v>
      </c>
      <c r="B243" s="15" t="str">
        <f t="shared" si="13"/>
        <v>316</v>
      </c>
      <c r="C243" s="81" t="s">
        <v>171</v>
      </c>
      <c r="D243" s="74" t="s">
        <v>159</v>
      </c>
      <c r="E243" s="72" t="s">
        <v>160</v>
      </c>
      <c r="F243" s="39" t="str">
        <f t="shared" si="15"/>
        <v>ΡΟΔΟΠΗ</v>
      </c>
      <c r="G243" s="40" t="s">
        <v>84</v>
      </c>
      <c r="H243" s="41" t="s">
        <v>44</v>
      </c>
      <c r="I243" s="40" t="s">
        <v>9</v>
      </c>
      <c r="J243" s="8">
        <v>5</v>
      </c>
      <c r="K243" s="54"/>
      <c r="L243" s="8">
        <v>1</v>
      </c>
      <c r="M243" s="8"/>
      <c r="N243" s="110" t="s">
        <v>256</v>
      </c>
    </row>
    <row r="244" spans="1:14" ht="12" customHeight="1" thickBot="1" x14ac:dyDescent="0.25">
      <c r="A244" s="182" t="s">
        <v>37</v>
      </c>
      <c r="B244" s="183" t="str">
        <f t="shared" si="13"/>
        <v>316</v>
      </c>
      <c r="C244" s="81" t="s">
        <v>171</v>
      </c>
      <c r="D244" s="79" t="s">
        <v>159</v>
      </c>
      <c r="E244" s="77" t="s">
        <v>160</v>
      </c>
      <c r="F244" s="56" t="str">
        <f t="shared" si="15"/>
        <v>ΡΟΔΟΠΗ</v>
      </c>
      <c r="G244" s="57" t="s">
        <v>84</v>
      </c>
      <c r="H244" s="58" t="s">
        <v>44</v>
      </c>
      <c r="I244" s="57" t="s">
        <v>10</v>
      </c>
      <c r="J244" s="10">
        <v>94</v>
      </c>
      <c r="K244" s="59"/>
      <c r="L244" s="10"/>
      <c r="M244" s="10">
        <v>9</v>
      </c>
      <c r="N244" s="111" t="s">
        <v>256</v>
      </c>
    </row>
    <row r="245" spans="1:14" ht="12" customHeight="1" thickTop="1" x14ac:dyDescent="0.2">
      <c r="A245" s="184" t="s">
        <v>38</v>
      </c>
      <c r="B245" s="185" t="str">
        <f t="shared" si="13"/>
        <v>317</v>
      </c>
      <c r="C245" s="81" t="s">
        <v>171</v>
      </c>
      <c r="D245" s="80" t="s">
        <v>161</v>
      </c>
      <c r="E245" s="78" t="s">
        <v>162</v>
      </c>
      <c r="F245" s="50" t="str">
        <f t="shared" si="15"/>
        <v>ΕΒΡΟΣ</v>
      </c>
      <c r="G245" s="51" t="s">
        <v>85</v>
      </c>
      <c r="H245" s="52" t="s">
        <v>3</v>
      </c>
      <c r="I245" s="51" t="s">
        <v>9</v>
      </c>
      <c r="J245" s="13">
        <v>0</v>
      </c>
      <c r="K245" s="61"/>
      <c r="L245" s="13">
        <v>0</v>
      </c>
      <c r="M245" s="13"/>
      <c r="N245" s="116" t="s">
        <v>257</v>
      </c>
    </row>
    <row r="246" spans="1:14" ht="12" customHeight="1" x14ac:dyDescent="0.2">
      <c r="A246" s="170" t="s">
        <v>38</v>
      </c>
      <c r="B246" s="15" t="str">
        <f t="shared" si="13"/>
        <v>317</v>
      </c>
      <c r="C246" s="81" t="s">
        <v>171</v>
      </c>
      <c r="D246" s="74" t="s">
        <v>161</v>
      </c>
      <c r="E246" s="72" t="s">
        <v>162</v>
      </c>
      <c r="F246" s="39" t="str">
        <f t="shared" si="15"/>
        <v>ΕΒΡΟΣ</v>
      </c>
      <c r="G246" s="40" t="s">
        <v>85</v>
      </c>
      <c r="H246" s="41" t="s">
        <v>4</v>
      </c>
      <c r="I246" s="40" t="s">
        <v>9</v>
      </c>
      <c r="J246" s="8">
        <v>11</v>
      </c>
      <c r="K246" s="54"/>
      <c r="L246" s="8">
        <v>1</v>
      </c>
      <c r="M246" s="8"/>
      <c r="N246" s="118" t="s">
        <v>257</v>
      </c>
    </row>
    <row r="247" spans="1:14" ht="12" customHeight="1" x14ac:dyDescent="0.2">
      <c r="A247" s="170" t="s">
        <v>38</v>
      </c>
      <c r="B247" s="15" t="str">
        <f t="shared" si="13"/>
        <v>317</v>
      </c>
      <c r="C247" s="81" t="s">
        <v>171</v>
      </c>
      <c r="D247" s="76" t="s">
        <v>161</v>
      </c>
      <c r="E247" s="72" t="s">
        <v>162</v>
      </c>
      <c r="F247" s="39" t="str">
        <f t="shared" si="15"/>
        <v>ΕΒΡΟΣ</v>
      </c>
      <c r="G247" s="40" t="s">
        <v>85</v>
      </c>
      <c r="H247" s="41" t="s">
        <v>5</v>
      </c>
      <c r="I247" s="40" t="s">
        <v>9</v>
      </c>
      <c r="J247" s="8">
        <v>33</v>
      </c>
      <c r="K247" s="54">
        <f>SUM(J245:J250)</f>
        <v>83</v>
      </c>
      <c r="L247" s="8">
        <v>3</v>
      </c>
      <c r="M247" s="8"/>
      <c r="N247" s="23" t="s">
        <v>257</v>
      </c>
    </row>
    <row r="248" spans="1:14" ht="12" customHeight="1" x14ac:dyDescent="0.2">
      <c r="A248" s="170" t="s">
        <v>38</v>
      </c>
      <c r="B248" s="15" t="str">
        <f t="shared" si="13"/>
        <v>317</v>
      </c>
      <c r="C248" s="81" t="s">
        <v>171</v>
      </c>
      <c r="D248" s="74" t="s">
        <v>161</v>
      </c>
      <c r="E248" s="72" t="s">
        <v>162</v>
      </c>
      <c r="F248" s="39" t="str">
        <f t="shared" si="15"/>
        <v>ΕΒΡΟΣ</v>
      </c>
      <c r="G248" s="40" t="s">
        <v>85</v>
      </c>
      <c r="H248" s="41" t="s">
        <v>7</v>
      </c>
      <c r="I248" s="40" t="s">
        <v>9</v>
      </c>
      <c r="J248" s="8">
        <v>20</v>
      </c>
      <c r="K248" s="54"/>
      <c r="L248" s="8">
        <v>2</v>
      </c>
      <c r="M248" s="8"/>
      <c r="N248" s="118" t="s">
        <v>257</v>
      </c>
    </row>
    <row r="249" spans="1:14" ht="12" customHeight="1" x14ac:dyDescent="0.2">
      <c r="A249" s="170" t="s">
        <v>38</v>
      </c>
      <c r="B249" s="15" t="str">
        <f t="shared" si="13"/>
        <v>317</v>
      </c>
      <c r="C249" s="81" t="s">
        <v>171</v>
      </c>
      <c r="D249" s="74" t="s">
        <v>161</v>
      </c>
      <c r="E249" s="72" t="s">
        <v>162</v>
      </c>
      <c r="F249" s="39" t="str">
        <f t="shared" si="15"/>
        <v>ΕΒΡΟΣ</v>
      </c>
      <c r="G249" s="40" t="s">
        <v>85</v>
      </c>
      <c r="H249" s="41" t="s">
        <v>6</v>
      </c>
      <c r="I249" s="40" t="s">
        <v>9</v>
      </c>
      <c r="J249" s="230">
        <f>13-1</f>
        <v>12</v>
      </c>
      <c r="K249" s="54"/>
      <c r="L249" s="54">
        <v>1</v>
      </c>
      <c r="M249" s="8"/>
      <c r="N249" s="118" t="s">
        <v>257</v>
      </c>
    </row>
    <row r="250" spans="1:14" ht="12" customHeight="1" thickBot="1" x14ac:dyDescent="0.25">
      <c r="A250" s="186" t="s">
        <v>38</v>
      </c>
      <c r="B250" s="187" t="str">
        <f t="shared" si="13"/>
        <v>317</v>
      </c>
      <c r="C250" s="81" t="s">
        <v>171</v>
      </c>
      <c r="D250" s="74" t="s">
        <v>161</v>
      </c>
      <c r="E250" s="84" t="s">
        <v>162</v>
      </c>
      <c r="F250" s="45" t="str">
        <f t="shared" si="15"/>
        <v>ΕΒΡΟΣ</v>
      </c>
      <c r="G250" s="46" t="s">
        <v>85</v>
      </c>
      <c r="H250" s="47" t="s">
        <v>44</v>
      </c>
      <c r="I250" s="46" t="s">
        <v>9</v>
      </c>
      <c r="J250" s="12">
        <v>7</v>
      </c>
      <c r="K250" s="60"/>
      <c r="L250" s="12">
        <v>1</v>
      </c>
      <c r="M250" s="12"/>
      <c r="N250" s="130" t="s">
        <v>257</v>
      </c>
    </row>
    <row r="251" spans="1:14" ht="12" customHeight="1" thickTop="1" x14ac:dyDescent="0.2">
      <c r="A251" s="170" t="s">
        <v>39</v>
      </c>
      <c r="B251" s="15" t="str">
        <f>LEFT(A251,3)</f>
        <v>319</v>
      </c>
      <c r="C251" s="153" t="s">
        <v>165</v>
      </c>
      <c r="D251" s="132" t="s">
        <v>163</v>
      </c>
      <c r="E251" s="133" t="s">
        <v>164</v>
      </c>
      <c r="F251" s="134" t="str">
        <f>RIGHT(A251,LEN(A251)-5)</f>
        <v>ΗΡΑΚΛΕΙΟ</v>
      </c>
      <c r="G251" s="135" t="s">
        <v>86</v>
      </c>
      <c r="H251" s="136" t="s">
        <v>5</v>
      </c>
      <c r="I251" s="135" t="s">
        <v>9</v>
      </c>
      <c r="J251" s="138">
        <v>100</v>
      </c>
      <c r="K251" s="137"/>
      <c r="L251" s="231">
        <v>7</v>
      </c>
      <c r="M251" s="138"/>
      <c r="N251" s="139" t="s">
        <v>220</v>
      </c>
    </row>
    <row r="252" spans="1:14" ht="12" customHeight="1" x14ac:dyDescent="0.2">
      <c r="A252" s="170" t="s">
        <v>39</v>
      </c>
      <c r="B252" s="15" t="str">
        <f>LEFT(A252,3)</f>
        <v>319</v>
      </c>
      <c r="C252" s="65" t="s">
        <v>165</v>
      </c>
      <c r="D252" s="32" t="s">
        <v>163</v>
      </c>
      <c r="E252" s="38" t="s">
        <v>164</v>
      </c>
      <c r="F252" s="39" t="str">
        <f>RIGHT(A252,LEN(A252)-5)</f>
        <v>ΗΡΑΚΛΕΙΟ</v>
      </c>
      <c r="G252" s="40" t="s">
        <v>86</v>
      </c>
      <c r="H252" s="41" t="s">
        <v>5</v>
      </c>
      <c r="I252" s="40" t="s">
        <v>10</v>
      </c>
      <c r="J252" s="8">
        <v>13</v>
      </c>
      <c r="K252" s="54">
        <f>SUM(J251:J254)</f>
        <v>149</v>
      </c>
      <c r="L252" s="8"/>
      <c r="M252" s="8">
        <v>1</v>
      </c>
      <c r="N252" s="23" t="s">
        <v>220</v>
      </c>
    </row>
    <row r="253" spans="1:14" ht="12" customHeight="1" x14ac:dyDescent="0.2">
      <c r="A253" s="170" t="s">
        <v>39</v>
      </c>
      <c r="B253" s="15" t="str">
        <f>LEFT(A253,3)</f>
        <v>319</v>
      </c>
      <c r="C253" s="31" t="s">
        <v>165</v>
      </c>
      <c r="D253" s="32" t="s">
        <v>163</v>
      </c>
      <c r="E253" s="38" t="s">
        <v>164</v>
      </c>
      <c r="F253" s="39" t="str">
        <f>RIGHT(A253,LEN(A253)-5)</f>
        <v>ΗΡΑΚΛΕΙΟ</v>
      </c>
      <c r="G253" s="40" t="s">
        <v>86</v>
      </c>
      <c r="H253" s="41" t="s">
        <v>7</v>
      </c>
      <c r="I253" s="40" t="s">
        <v>9</v>
      </c>
      <c r="J253" s="229">
        <f>23+1</f>
        <v>24</v>
      </c>
      <c r="K253" s="54"/>
      <c r="L253" s="8">
        <v>2</v>
      </c>
      <c r="M253" s="8"/>
      <c r="N253" s="118" t="s">
        <v>220</v>
      </c>
    </row>
    <row r="254" spans="1:14" ht="12" customHeight="1" thickBot="1" x14ac:dyDescent="0.25">
      <c r="A254" s="170" t="s">
        <v>39</v>
      </c>
      <c r="B254" s="15" t="str">
        <f>LEFT(A254,3)</f>
        <v>319</v>
      </c>
      <c r="C254" s="31" t="s">
        <v>165</v>
      </c>
      <c r="D254" s="32" t="s">
        <v>163</v>
      </c>
      <c r="E254" s="55" t="s">
        <v>164</v>
      </c>
      <c r="F254" s="56" t="str">
        <f>RIGHT(A254,LEN(A254)-5)</f>
        <v>ΗΡΑΚΛΕΙΟ</v>
      </c>
      <c r="G254" s="57" t="s">
        <v>86</v>
      </c>
      <c r="H254" s="58" t="s">
        <v>7</v>
      </c>
      <c r="I254" s="57" t="s">
        <v>10</v>
      </c>
      <c r="J254" s="245">
        <f>11+1</f>
        <v>12</v>
      </c>
      <c r="K254" s="59"/>
      <c r="L254" s="10"/>
      <c r="M254" s="240">
        <v>1</v>
      </c>
      <c r="N254" s="119" t="s">
        <v>220</v>
      </c>
    </row>
    <row r="255" spans="1:14" ht="12" customHeight="1" thickTop="1" x14ac:dyDescent="0.2">
      <c r="A255" s="178" t="s">
        <v>39</v>
      </c>
      <c r="B255" s="179" t="str">
        <f t="shared" si="13"/>
        <v>319</v>
      </c>
      <c r="C255" s="65" t="s">
        <v>165</v>
      </c>
      <c r="D255" s="43" t="s">
        <v>163</v>
      </c>
      <c r="E255" s="33" t="s">
        <v>164</v>
      </c>
      <c r="F255" s="34" t="str">
        <f t="shared" si="15"/>
        <v>ΗΡΑΚΛΕΙΟ</v>
      </c>
      <c r="G255" s="35" t="s">
        <v>199</v>
      </c>
      <c r="H255" s="36" t="s">
        <v>3</v>
      </c>
      <c r="I255" s="35" t="s">
        <v>9</v>
      </c>
      <c r="J255" s="16">
        <v>7</v>
      </c>
      <c r="K255" s="67"/>
      <c r="L255" s="16">
        <v>1</v>
      </c>
      <c r="M255" s="16"/>
      <c r="N255" s="140" t="s">
        <v>221</v>
      </c>
    </row>
    <row r="256" spans="1:14" ht="12" customHeight="1" x14ac:dyDescent="0.2">
      <c r="A256" s="170" t="s">
        <v>39</v>
      </c>
      <c r="B256" s="15" t="str">
        <f t="shared" si="13"/>
        <v>319</v>
      </c>
      <c r="C256" s="65" t="s">
        <v>165</v>
      </c>
      <c r="D256" s="32" t="s">
        <v>163</v>
      </c>
      <c r="E256" s="38" t="s">
        <v>164</v>
      </c>
      <c r="F256" s="39" t="str">
        <f t="shared" si="15"/>
        <v>ΗΡΑΚΛΕΙΟ</v>
      </c>
      <c r="G256" s="40" t="s">
        <v>199</v>
      </c>
      <c r="H256" s="41" t="s">
        <v>3</v>
      </c>
      <c r="I256" s="40" t="s">
        <v>10</v>
      </c>
      <c r="J256" s="8">
        <v>13</v>
      </c>
      <c r="K256" s="54"/>
      <c r="L256" s="8"/>
      <c r="M256" s="8">
        <v>1</v>
      </c>
      <c r="N256" s="118" t="s">
        <v>221</v>
      </c>
    </row>
    <row r="257" spans="1:14" ht="12" customHeight="1" x14ac:dyDescent="0.2">
      <c r="A257" s="170" t="s">
        <v>39</v>
      </c>
      <c r="B257" s="15" t="str">
        <f t="shared" si="13"/>
        <v>319</v>
      </c>
      <c r="C257" s="83" t="s">
        <v>165</v>
      </c>
      <c r="D257" s="32" t="s">
        <v>163</v>
      </c>
      <c r="E257" s="38" t="s">
        <v>164</v>
      </c>
      <c r="F257" s="39" t="str">
        <f t="shared" si="15"/>
        <v>ΗΡΑΚΛΕΙΟ</v>
      </c>
      <c r="G257" s="40" t="s">
        <v>199</v>
      </c>
      <c r="H257" s="41" t="s">
        <v>4</v>
      </c>
      <c r="I257" s="40" t="s">
        <v>9</v>
      </c>
      <c r="J257" s="229">
        <f>43+1</f>
        <v>44</v>
      </c>
      <c r="K257" s="54">
        <f>SUM(J255:J260)</f>
        <v>151</v>
      </c>
      <c r="L257" s="8">
        <v>3</v>
      </c>
      <c r="M257" s="8"/>
      <c r="N257" s="23" t="s">
        <v>221</v>
      </c>
    </row>
    <row r="258" spans="1:14" ht="12" customHeight="1" x14ac:dyDescent="0.2">
      <c r="A258" s="170" t="s">
        <v>39</v>
      </c>
      <c r="B258" s="15" t="str">
        <f t="shared" si="13"/>
        <v>319</v>
      </c>
      <c r="C258" s="65" t="s">
        <v>165</v>
      </c>
      <c r="D258" s="32" t="s">
        <v>163</v>
      </c>
      <c r="E258" s="38" t="s">
        <v>164</v>
      </c>
      <c r="F258" s="39" t="str">
        <f t="shared" si="15"/>
        <v>ΗΡΑΚΛΕΙΟ</v>
      </c>
      <c r="G258" s="40" t="s">
        <v>199</v>
      </c>
      <c r="H258" s="41" t="s">
        <v>4</v>
      </c>
      <c r="I258" s="40" t="s">
        <v>10</v>
      </c>
      <c r="J258" s="8">
        <v>12</v>
      </c>
      <c r="K258" s="54"/>
      <c r="L258" s="8"/>
      <c r="M258" s="8">
        <v>1</v>
      </c>
      <c r="N258" s="118" t="s">
        <v>221</v>
      </c>
    </row>
    <row r="259" spans="1:14" ht="12" customHeight="1" x14ac:dyDescent="0.2">
      <c r="A259" s="170" t="s">
        <v>39</v>
      </c>
      <c r="B259" s="15" t="str">
        <f t="shared" ref="B259:B265" si="16">LEFT(A259,3)</f>
        <v>319</v>
      </c>
      <c r="C259" s="31" t="s">
        <v>165</v>
      </c>
      <c r="D259" s="32" t="s">
        <v>163</v>
      </c>
      <c r="E259" s="38" t="s">
        <v>164</v>
      </c>
      <c r="F259" s="39" t="str">
        <f t="shared" ref="F259:F265" si="17">RIGHT(A259,LEN(A259)-5)</f>
        <v>ΗΡΑΚΛΕΙΟ</v>
      </c>
      <c r="G259" s="40" t="s">
        <v>199</v>
      </c>
      <c r="H259" s="41" t="s">
        <v>6</v>
      </c>
      <c r="I259" s="40" t="s">
        <v>9</v>
      </c>
      <c r="J259" s="54">
        <v>50</v>
      </c>
      <c r="K259" s="54"/>
      <c r="L259" s="54">
        <v>4</v>
      </c>
      <c r="M259" s="54"/>
      <c r="N259" s="118" t="s">
        <v>221</v>
      </c>
    </row>
    <row r="260" spans="1:14" ht="12" customHeight="1" thickBot="1" x14ac:dyDescent="0.25">
      <c r="A260" s="182" t="s">
        <v>39</v>
      </c>
      <c r="B260" s="183" t="str">
        <f t="shared" si="16"/>
        <v>319</v>
      </c>
      <c r="C260" s="65" t="s">
        <v>165</v>
      </c>
      <c r="D260" s="66" t="s">
        <v>163</v>
      </c>
      <c r="E260" s="55" t="s">
        <v>164</v>
      </c>
      <c r="F260" s="56" t="str">
        <f t="shared" si="17"/>
        <v>ΗΡΑΚΛΕΙΟ</v>
      </c>
      <c r="G260" s="57" t="s">
        <v>199</v>
      </c>
      <c r="H260" s="58" t="s">
        <v>6</v>
      </c>
      <c r="I260" s="57" t="s">
        <v>10</v>
      </c>
      <c r="J260" s="59">
        <v>25</v>
      </c>
      <c r="K260" s="59"/>
      <c r="L260" s="59"/>
      <c r="M260" s="59">
        <v>2</v>
      </c>
      <c r="N260" s="119" t="s">
        <v>221</v>
      </c>
    </row>
    <row r="261" spans="1:14" ht="12" customHeight="1" thickTop="1" x14ac:dyDescent="0.2">
      <c r="A261" s="184" t="s">
        <v>40</v>
      </c>
      <c r="B261" s="185" t="str">
        <f t="shared" si="16"/>
        <v>323</v>
      </c>
      <c r="C261" s="31" t="s">
        <v>165</v>
      </c>
      <c r="D261" s="32" t="s">
        <v>166</v>
      </c>
      <c r="E261" s="124" t="s">
        <v>167</v>
      </c>
      <c r="F261" s="129" t="str">
        <f t="shared" si="17"/>
        <v>ΧΑΝΙΑ</v>
      </c>
      <c r="G261" s="125" t="s">
        <v>87</v>
      </c>
      <c r="H261" s="126" t="s">
        <v>3</v>
      </c>
      <c r="I261" s="125" t="s">
        <v>9</v>
      </c>
      <c r="J261" s="128">
        <v>1</v>
      </c>
      <c r="K261" s="127"/>
      <c r="L261" s="128">
        <v>1</v>
      </c>
      <c r="M261" s="128"/>
      <c r="N261" s="113" t="s">
        <v>208</v>
      </c>
    </row>
    <row r="262" spans="1:14" ht="12" customHeight="1" x14ac:dyDescent="0.2">
      <c r="A262" s="170" t="s">
        <v>40</v>
      </c>
      <c r="B262" s="15" t="str">
        <f t="shared" si="16"/>
        <v>323</v>
      </c>
      <c r="C262" s="65" t="s">
        <v>165</v>
      </c>
      <c r="D262" s="32" t="s">
        <v>166</v>
      </c>
      <c r="E262" s="38" t="s">
        <v>167</v>
      </c>
      <c r="F262" s="39" t="str">
        <f t="shared" si="17"/>
        <v>ΧΑΝΙΑ</v>
      </c>
      <c r="G262" s="46" t="s">
        <v>87</v>
      </c>
      <c r="H262" s="41" t="s">
        <v>4</v>
      </c>
      <c r="I262" s="40" t="s">
        <v>9</v>
      </c>
      <c r="J262" s="8">
        <v>21</v>
      </c>
      <c r="K262" s="54"/>
      <c r="L262" s="8">
        <v>2</v>
      </c>
      <c r="M262" s="8"/>
      <c r="N262" s="110" t="s">
        <v>208</v>
      </c>
    </row>
    <row r="263" spans="1:14" ht="12" customHeight="1" x14ac:dyDescent="0.2">
      <c r="A263" s="170" t="s">
        <v>40</v>
      </c>
      <c r="B263" s="15" t="str">
        <f t="shared" si="16"/>
        <v>323</v>
      </c>
      <c r="C263" s="31" t="s">
        <v>165</v>
      </c>
      <c r="D263" s="43" t="s">
        <v>166</v>
      </c>
      <c r="E263" s="44" t="s">
        <v>167</v>
      </c>
      <c r="F263" s="39" t="str">
        <f t="shared" si="17"/>
        <v>ΧΑΝΙΑ</v>
      </c>
      <c r="G263" s="46" t="s">
        <v>87</v>
      </c>
      <c r="H263" s="41" t="s">
        <v>5</v>
      </c>
      <c r="I263" s="40" t="s">
        <v>9</v>
      </c>
      <c r="J263" s="8">
        <v>31</v>
      </c>
      <c r="K263" s="54">
        <f>SUM(J261:J265)</f>
        <v>87</v>
      </c>
      <c r="L263" s="8">
        <v>3</v>
      </c>
      <c r="M263" s="8"/>
      <c r="N263" s="22" t="s">
        <v>208</v>
      </c>
    </row>
    <row r="264" spans="1:14" ht="12" customHeight="1" x14ac:dyDescent="0.2">
      <c r="A264" s="170" t="s">
        <v>40</v>
      </c>
      <c r="B264" s="15" t="str">
        <f t="shared" si="16"/>
        <v>323</v>
      </c>
      <c r="C264" s="31" t="s">
        <v>165</v>
      </c>
      <c r="D264" s="32" t="s">
        <v>166</v>
      </c>
      <c r="E264" s="38" t="s">
        <v>167</v>
      </c>
      <c r="F264" s="39" t="str">
        <f t="shared" si="17"/>
        <v>ΧΑΝΙΑ</v>
      </c>
      <c r="G264" s="46" t="s">
        <v>87</v>
      </c>
      <c r="H264" s="41" t="s">
        <v>7</v>
      </c>
      <c r="I264" s="40" t="s">
        <v>9</v>
      </c>
      <c r="J264" s="8">
        <v>16</v>
      </c>
      <c r="K264" s="54"/>
      <c r="L264" s="8">
        <v>2</v>
      </c>
      <c r="M264" s="8"/>
      <c r="N264" s="110" t="s">
        <v>208</v>
      </c>
    </row>
    <row r="265" spans="1:14" ht="12" customHeight="1" thickBot="1" x14ac:dyDescent="0.25">
      <c r="A265" s="171" t="s">
        <v>40</v>
      </c>
      <c r="B265" s="172" t="str">
        <f t="shared" si="16"/>
        <v>323</v>
      </c>
      <c r="C265" s="167" t="s">
        <v>165</v>
      </c>
      <c r="D265" s="86" t="s">
        <v>166</v>
      </c>
      <c r="E265" s="87" t="s">
        <v>167</v>
      </c>
      <c r="F265" s="88" t="str">
        <f t="shared" si="17"/>
        <v>ΧΑΝΙΑ</v>
      </c>
      <c r="G265" s="89" t="s">
        <v>87</v>
      </c>
      <c r="H265" s="90" t="s">
        <v>6</v>
      </c>
      <c r="I265" s="89" t="s">
        <v>9</v>
      </c>
      <c r="J265" s="91">
        <v>18</v>
      </c>
      <c r="K265" s="91"/>
      <c r="L265" s="91"/>
      <c r="M265" s="91">
        <v>2</v>
      </c>
      <c r="N265" s="169" t="s">
        <v>208</v>
      </c>
    </row>
    <row r="266" spans="1:14" ht="24" customHeight="1" thickTop="1" x14ac:dyDescent="0.2">
      <c r="B266" s="19"/>
      <c r="C266" s="92"/>
      <c r="D266" s="93"/>
      <c r="E266" s="94"/>
      <c r="F266" s="95"/>
      <c r="G266" s="27" t="s">
        <v>177</v>
      </c>
      <c r="H266" s="27"/>
      <c r="J266" s="199">
        <f>SUM(J2:J265)</f>
        <v>5083</v>
      </c>
      <c r="K266" s="96">
        <f>SUM(K2:K265)</f>
        <v>5083</v>
      </c>
      <c r="L266" s="21"/>
      <c r="M266" s="21"/>
      <c r="N266" s="226"/>
    </row>
    <row r="267" spans="1:14" ht="24" hidden="1" customHeight="1" thickBot="1" x14ac:dyDescent="0.2">
      <c r="B267" s="19"/>
      <c r="C267" s="92"/>
      <c r="D267" s="93"/>
      <c r="E267" s="94"/>
      <c r="F267" s="95"/>
    </row>
    <row r="268" spans="1:14" ht="12" hidden="1" customHeight="1" thickTop="1" x14ac:dyDescent="0.2">
      <c r="B268" s="19"/>
      <c r="F268" s="95"/>
      <c r="G268" s="97"/>
      <c r="H268" s="98" t="s">
        <v>3</v>
      </c>
      <c r="I268" s="99" t="s">
        <v>9</v>
      </c>
      <c r="J268" s="200" t="e">
        <f>J2+J22+#REF!+J36+J46+J51+J56+J66+J72+J77+J82+J87+J93+J98+J103+J111+J116+J121+J130+J135+J140+J145+J150+J155+J160+J169+J174+J179+J184+J189+J194+J212+J222+J228+J233+J238+J245+J255+J261</f>
        <v>#REF!</v>
      </c>
      <c r="K268" s="26"/>
      <c r="L268" s="2"/>
      <c r="M268" s="2"/>
    </row>
    <row r="269" spans="1:14" ht="12" hidden="1" customHeight="1" thickBot="1" x14ac:dyDescent="0.25">
      <c r="B269" s="19"/>
      <c r="F269" s="95"/>
      <c r="G269" s="97"/>
      <c r="H269" s="100" t="s">
        <v>3</v>
      </c>
      <c r="I269" s="101" t="s">
        <v>10</v>
      </c>
      <c r="J269" s="201" t="e">
        <f>J3+J23+#REF!+J37+J57+J104+J131+J161+J195+J213+J223+J256</f>
        <v>#REF!</v>
      </c>
      <c r="K269" s="26"/>
      <c r="L269" s="2"/>
      <c r="M269" s="2"/>
    </row>
    <row r="270" spans="1:14" ht="12" hidden="1" customHeight="1" thickTop="1" thickBot="1" x14ac:dyDescent="0.2">
      <c r="B270" s="19"/>
      <c r="F270" s="95"/>
      <c r="G270" s="97"/>
      <c r="H270" s="25"/>
      <c r="I270" s="26"/>
      <c r="J270" s="202"/>
      <c r="K270" s="26"/>
      <c r="L270" s="2"/>
      <c r="M270" s="2"/>
    </row>
    <row r="271" spans="1:14" ht="12" hidden="1" customHeight="1" thickTop="1" x14ac:dyDescent="0.2">
      <c r="B271" s="19"/>
      <c r="F271" s="95"/>
      <c r="G271" s="97"/>
      <c r="H271" s="98" t="s">
        <v>4</v>
      </c>
      <c r="I271" s="99" t="s">
        <v>9</v>
      </c>
      <c r="J271" s="200">
        <f>J4+J14+J26+J42+J47+J52+J58+J67+J73+J78+J83+J88+J94+J99+J105+J112+J117+J122+J132+J136+J141+J146+J151+J156+J165+J170+J175+J180+J185+J190+J196+J208+J224+J229+J234+J239+J246+J257+J262</f>
        <v>750</v>
      </c>
      <c r="K271" s="26"/>
      <c r="L271" s="2"/>
      <c r="M271" s="2"/>
    </row>
    <row r="272" spans="1:14" ht="12" hidden="1" customHeight="1" thickBot="1" x14ac:dyDescent="0.25">
      <c r="B272" s="19"/>
      <c r="F272" s="95"/>
      <c r="G272" s="97"/>
      <c r="H272" s="100" t="s">
        <v>4</v>
      </c>
      <c r="I272" s="101" t="s">
        <v>10</v>
      </c>
      <c r="J272" s="201">
        <f>J5+J15+J27+J43+J59+J106+J133+J166+J197+J209+J225+J258</f>
        <v>356</v>
      </c>
      <c r="K272" s="26"/>
      <c r="L272" s="2"/>
      <c r="M272" s="2"/>
    </row>
    <row r="273" spans="2:13" ht="12" hidden="1" customHeight="1" thickTop="1" thickBot="1" x14ac:dyDescent="0.2">
      <c r="B273" s="19"/>
      <c r="F273" s="95"/>
      <c r="G273" s="97"/>
      <c r="H273" s="25"/>
      <c r="I273" s="26"/>
      <c r="J273" s="202"/>
      <c r="K273" s="26"/>
      <c r="L273" s="2"/>
      <c r="M273" s="2"/>
    </row>
    <row r="274" spans="2:13" ht="12" hidden="1" customHeight="1" thickTop="1" x14ac:dyDescent="0.2">
      <c r="B274" s="19"/>
      <c r="F274" s="95"/>
      <c r="G274" s="97"/>
      <c r="H274" s="98" t="s">
        <v>5</v>
      </c>
      <c r="I274" s="99" t="s">
        <v>9</v>
      </c>
      <c r="J274" s="200">
        <f>J6+J16+J28+J38+J48+J53+J62+J68+J74+J79+J84+J89+J95+J100+J107+J113+J118+J123+J126+J137+J142+J147+J152+J157+J167+J171+J176+J181+J186+J191+J198+J210+J226+J230+J235+J240+J247+J251+J263</f>
        <v>931</v>
      </c>
      <c r="K274" s="26"/>
      <c r="L274" s="2"/>
      <c r="M274" s="2"/>
    </row>
    <row r="275" spans="2:13" ht="12" hidden="1" customHeight="1" thickBot="1" x14ac:dyDescent="0.25">
      <c r="B275" s="19"/>
      <c r="F275" s="95"/>
      <c r="G275" s="97"/>
      <c r="H275" s="100" t="s">
        <v>5</v>
      </c>
      <c r="I275" s="101" t="s">
        <v>10</v>
      </c>
      <c r="J275" s="201">
        <f>J7+J17+J29+J39+J63+J108+J127+J168+J199+J211+J227+J252</f>
        <v>137</v>
      </c>
      <c r="K275" s="26"/>
      <c r="L275" s="2"/>
      <c r="M275" s="2"/>
    </row>
    <row r="276" spans="2:13" ht="12" hidden="1" customHeight="1" thickTop="1" thickBot="1" x14ac:dyDescent="0.2">
      <c r="B276" s="19"/>
      <c r="F276" s="95"/>
      <c r="G276" s="97"/>
      <c r="H276" s="25"/>
      <c r="I276" s="26"/>
      <c r="J276" s="202"/>
      <c r="K276" s="26"/>
      <c r="L276" s="2"/>
      <c r="M276" s="2"/>
    </row>
    <row r="277" spans="2:13" ht="12" hidden="1" customHeight="1" thickTop="1" x14ac:dyDescent="0.2">
      <c r="B277" s="19"/>
      <c r="F277" s="95"/>
      <c r="G277" s="97"/>
      <c r="H277" s="98" t="s">
        <v>7</v>
      </c>
      <c r="I277" s="99" t="s">
        <v>9</v>
      </c>
      <c r="J277" s="200">
        <f>J8+J18+J34+J44+J49+J54+J64+J69+J75+J80+J85+J90+J96+J101+J109+J119+J114+J124+J134+J138+J143+J148+J153+J158+J162+J172+J177+J182+J187+J192+J200+J206+J218+J231+J236+J241+J248+J253+J264</f>
        <v>1032</v>
      </c>
      <c r="K277" s="102"/>
      <c r="L277" s="2"/>
      <c r="M277" s="2"/>
    </row>
    <row r="278" spans="2:13" ht="12" hidden="1" customHeight="1" thickBot="1" x14ac:dyDescent="0.25">
      <c r="B278" s="19"/>
      <c r="F278" s="95"/>
      <c r="G278" s="97"/>
      <c r="H278" s="100" t="s">
        <v>7</v>
      </c>
      <c r="I278" s="101" t="s">
        <v>10</v>
      </c>
      <c r="J278" s="201">
        <f>J9+J19+J35+J45+J65+J201+J207+J219+J254</f>
        <v>246</v>
      </c>
      <c r="K278" s="102"/>
      <c r="L278" s="2"/>
      <c r="M278" s="2"/>
    </row>
    <row r="279" spans="2:13" ht="12" hidden="1" customHeight="1" thickTop="1" thickBot="1" x14ac:dyDescent="0.2">
      <c r="B279" s="19"/>
      <c r="F279" s="95"/>
      <c r="G279" s="97"/>
      <c r="H279" s="29"/>
      <c r="I279" s="26"/>
      <c r="J279" s="202"/>
      <c r="K279" s="102"/>
      <c r="L279" s="2"/>
      <c r="M279" s="2"/>
    </row>
    <row r="280" spans="2:13" ht="12" hidden="1" customHeight="1" thickTop="1" x14ac:dyDescent="0.2">
      <c r="B280" s="19"/>
      <c r="F280" s="95"/>
      <c r="G280" s="97"/>
      <c r="H280" s="98" t="s">
        <v>6</v>
      </c>
      <c r="I280" s="99" t="s">
        <v>9</v>
      </c>
      <c r="J280" s="200">
        <f>J10+J20+J32+J40+J50+J55+J60+J70+J76+J81+J86+J91+J97+J102+J110+J115+J120+J125+J128+J139+J144+J149+J154+J159+J163+J173+J178+J183+J188+J193+J202+J214+J220+J232+J237+J242+J249+J259+J265</f>
        <v>772</v>
      </c>
      <c r="K280" s="102"/>
      <c r="L280" s="2"/>
      <c r="M280" s="2"/>
    </row>
    <row r="281" spans="2:13" ht="12" hidden="1" customHeight="1" thickBot="1" x14ac:dyDescent="0.25">
      <c r="B281" s="19"/>
      <c r="F281" s="95"/>
      <c r="G281" s="97"/>
      <c r="H281" s="100" t="s">
        <v>6</v>
      </c>
      <c r="I281" s="101" t="s">
        <v>10</v>
      </c>
      <c r="J281" s="201">
        <f>J11+J21+J33+J41+J61+J129+J164+J203+J215+J221+J260</f>
        <v>366</v>
      </c>
      <c r="K281" s="102"/>
      <c r="L281" s="2"/>
      <c r="M281" s="2"/>
    </row>
    <row r="282" spans="2:13" ht="12" hidden="1" customHeight="1" thickTop="1" thickBot="1" x14ac:dyDescent="0.2">
      <c r="B282" s="19"/>
      <c r="F282" s="95"/>
      <c r="G282" s="97"/>
      <c r="H282" s="29"/>
      <c r="I282" s="26"/>
      <c r="J282" s="202"/>
      <c r="K282" s="102"/>
      <c r="L282" s="2"/>
      <c r="M282" s="2"/>
    </row>
    <row r="283" spans="2:13" ht="12" hidden="1" customHeight="1" thickTop="1" x14ac:dyDescent="0.2">
      <c r="B283" s="19"/>
      <c r="F283" s="95"/>
      <c r="G283" s="97"/>
      <c r="H283" s="98" t="s">
        <v>44</v>
      </c>
      <c r="I283" s="99" t="s">
        <v>9</v>
      </c>
      <c r="J283" s="200">
        <f>J12+J24+J71+J92+J204+J216+J243+J250</f>
        <v>52</v>
      </c>
      <c r="K283" s="102"/>
      <c r="L283" s="2"/>
      <c r="M283" s="2"/>
    </row>
    <row r="284" spans="2:13" ht="12" hidden="1" customHeight="1" thickBot="1" x14ac:dyDescent="0.25">
      <c r="B284" s="19"/>
      <c r="F284" s="95"/>
      <c r="G284" s="97"/>
      <c r="H284" s="100" t="s">
        <v>44</v>
      </c>
      <c r="I284" s="101" t="s">
        <v>10</v>
      </c>
      <c r="J284" s="201">
        <f>J13+J25+J205+J217+J244</f>
        <v>123</v>
      </c>
      <c r="K284" s="102"/>
      <c r="L284" s="2"/>
      <c r="M284" s="2"/>
    </row>
    <row r="285" spans="2:13" ht="12" hidden="1" customHeight="1" thickTop="1" thickBot="1" x14ac:dyDescent="0.2">
      <c r="B285" s="19"/>
      <c r="F285" s="95"/>
      <c r="G285" s="97"/>
      <c r="H285" s="25"/>
      <c r="I285" s="26"/>
      <c r="J285" s="202"/>
      <c r="K285" s="102"/>
      <c r="L285" s="2"/>
      <c r="M285" s="2"/>
    </row>
    <row r="286" spans="2:13" ht="12" hidden="1" customHeight="1" thickTop="1" x14ac:dyDescent="0.2">
      <c r="B286" s="19"/>
      <c r="F286" s="95"/>
      <c r="G286" s="97"/>
      <c r="H286" s="104" t="s">
        <v>180</v>
      </c>
      <c r="I286" s="99" t="s">
        <v>9</v>
      </c>
      <c r="J286" s="203" t="e">
        <f>J268+J271+J274+J277+J280+J283</f>
        <v>#REF!</v>
      </c>
      <c r="K286" s="191"/>
      <c r="L286" s="2"/>
      <c r="M286" s="2"/>
    </row>
    <row r="287" spans="2:13" ht="12" hidden="1" customHeight="1" thickBot="1" x14ac:dyDescent="0.25">
      <c r="B287" s="19"/>
      <c r="F287" s="95"/>
      <c r="G287" s="97"/>
      <c r="H287" s="105"/>
      <c r="I287" s="103" t="s">
        <v>10</v>
      </c>
      <c r="J287" s="201" t="e">
        <f>J269+J272+J275+J278+J281+J284</f>
        <v>#REF!</v>
      </c>
      <c r="K287" s="102"/>
      <c r="L287" s="2"/>
      <c r="M287" s="2"/>
    </row>
    <row r="288" spans="2:13" ht="12" hidden="1" customHeight="1" thickTop="1" thickBot="1" x14ac:dyDescent="0.25">
      <c r="B288" s="19"/>
      <c r="F288" s="95"/>
      <c r="H288" s="106" t="s">
        <v>168</v>
      </c>
      <c r="I288" s="107"/>
      <c r="J288" s="204" t="e">
        <f>SUM(J286:J287)</f>
        <v>#REF!</v>
      </c>
      <c r="K288" s="191"/>
    </row>
    <row r="289" spans="2:14" ht="12" customHeight="1" x14ac:dyDescent="0.2">
      <c r="B289" s="19"/>
      <c r="F289" s="95"/>
    </row>
    <row r="290" spans="2:14" ht="12" customHeight="1" x14ac:dyDescent="0.2">
      <c r="B290" s="19"/>
      <c r="F290" s="95"/>
    </row>
    <row r="291" spans="2:14" ht="12" customHeight="1" x14ac:dyDescent="0.2">
      <c r="B291" s="19"/>
      <c r="F291" s="95"/>
    </row>
    <row r="292" spans="2:14" ht="12" customHeight="1" x14ac:dyDescent="0.2">
      <c r="B292" s="19"/>
      <c r="F292" s="95"/>
    </row>
    <row r="293" spans="2:14" ht="12" customHeight="1" x14ac:dyDescent="0.2">
      <c r="B293" s="19"/>
      <c r="F293" s="95"/>
    </row>
    <row r="294" spans="2:14" ht="12" customHeight="1" x14ac:dyDescent="0.2">
      <c r="B294" s="19"/>
      <c r="F294" s="95"/>
    </row>
    <row r="295" spans="2:14" ht="12" customHeight="1" x14ac:dyDescent="0.2">
      <c r="B295" s="19"/>
      <c r="F295" s="95"/>
    </row>
    <row r="296" spans="2:14" ht="12" customHeight="1" x14ac:dyDescent="0.2">
      <c r="B296" s="19"/>
      <c r="F296" s="95"/>
    </row>
    <row r="297" spans="2:14" ht="12" customHeight="1" x14ac:dyDescent="0.2">
      <c r="B297" s="19"/>
      <c r="F297" s="95"/>
    </row>
    <row r="298" spans="2:14" ht="12" customHeight="1" x14ac:dyDescent="0.2">
      <c r="B298" s="19"/>
      <c r="F298" s="95"/>
    </row>
    <row r="299" spans="2:14" ht="12" customHeight="1" x14ac:dyDescent="0.2">
      <c r="B299" s="19"/>
      <c r="F299" s="95"/>
    </row>
    <row r="300" spans="2:14" ht="12" customHeight="1" x14ac:dyDescent="0.2">
      <c r="B300" s="19"/>
      <c r="F300" s="95"/>
    </row>
    <row r="301" spans="2:14" ht="12" customHeight="1" x14ac:dyDescent="0.2">
      <c r="B301" s="19"/>
      <c r="F301" s="95"/>
    </row>
    <row r="302" spans="2:14" x14ac:dyDescent="0.2">
      <c r="B302" s="19"/>
      <c r="F302" s="95"/>
      <c r="N302" s="28"/>
    </row>
    <row r="303" spans="2:14" x14ac:dyDescent="0.2">
      <c r="B303" s="19"/>
      <c r="F303" s="95"/>
      <c r="N303" s="28"/>
    </row>
    <row r="304" spans="2:14" x14ac:dyDescent="0.2">
      <c r="B304" s="19"/>
      <c r="F304" s="95"/>
      <c r="N304" s="28"/>
    </row>
    <row r="305" spans="2:14" x14ac:dyDescent="0.2">
      <c r="B305" s="19"/>
      <c r="F305" s="95"/>
      <c r="N305" s="28"/>
    </row>
    <row r="306" spans="2:14" x14ac:dyDescent="0.2">
      <c r="B306" s="19"/>
      <c r="F306" s="95"/>
      <c r="N306" s="28"/>
    </row>
    <row r="307" spans="2:14" x14ac:dyDescent="0.2">
      <c r="B307" s="19"/>
      <c r="F307" s="95"/>
      <c r="N307" s="28"/>
    </row>
    <row r="308" spans="2:14" x14ac:dyDescent="0.2">
      <c r="B308" s="19"/>
      <c r="F308" s="95"/>
      <c r="N308" s="28"/>
    </row>
    <row r="309" spans="2:14" x14ac:dyDescent="0.2">
      <c r="B309" s="19"/>
      <c r="F309" s="95"/>
      <c r="N309" s="28"/>
    </row>
    <row r="310" spans="2:14" x14ac:dyDescent="0.2">
      <c r="B310" s="19"/>
      <c r="F310" s="95"/>
      <c r="N310" s="28"/>
    </row>
    <row r="311" spans="2:14" x14ac:dyDescent="0.2">
      <c r="B311" s="19"/>
      <c r="F311" s="95"/>
    </row>
    <row r="312" spans="2:14" x14ac:dyDescent="0.2">
      <c r="B312" s="19"/>
      <c r="F312" s="95"/>
    </row>
    <row r="313" spans="2:14" x14ac:dyDescent="0.2">
      <c r="B313" s="19"/>
      <c r="F313" s="95"/>
    </row>
    <row r="314" spans="2:14" x14ac:dyDescent="0.2">
      <c r="B314" s="19"/>
      <c r="F314" s="95"/>
    </row>
    <row r="315" spans="2:14" x14ac:dyDescent="0.2">
      <c r="B315" s="19"/>
      <c r="F315" s="95"/>
    </row>
    <row r="316" spans="2:14" x14ac:dyDescent="0.2">
      <c r="B316" s="19"/>
      <c r="F316" s="95"/>
    </row>
    <row r="317" spans="2:14" x14ac:dyDescent="0.2">
      <c r="B317" s="19"/>
      <c r="F317" s="95"/>
    </row>
    <row r="318" spans="2:14" x14ac:dyDescent="0.2">
      <c r="B318" s="19"/>
      <c r="F318" s="95"/>
    </row>
    <row r="319" spans="2:14" x14ac:dyDescent="0.2">
      <c r="B319" s="19"/>
      <c r="F319" s="95"/>
    </row>
    <row r="320" spans="2:14" x14ac:dyDescent="0.2">
      <c r="B320" s="19"/>
      <c r="F320" s="95"/>
    </row>
    <row r="321" spans="2:6" x14ac:dyDescent="0.2">
      <c r="B321" s="19"/>
      <c r="F321" s="95"/>
    </row>
    <row r="322" spans="2:6" x14ac:dyDescent="0.2">
      <c r="B322" s="19"/>
      <c r="F322" s="95"/>
    </row>
    <row r="323" spans="2:6" x14ac:dyDescent="0.2">
      <c r="B323" s="19"/>
      <c r="F323" s="95"/>
    </row>
    <row r="324" spans="2:6" x14ac:dyDescent="0.2">
      <c r="B324" s="19"/>
      <c r="F324" s="95"/>
    </row>
    <row r="325" spans="2:6" x14ac:dyDescent="0.2">
      <c r="B325" s="19"/>
      <c r="F325" s="95"/>
    </row>
    <row r="326" spans="2:6" x14ac:dyDescent="0.2">
      <c r="B326" s="19"/>
      <c r="F326" s="95"/>
    </row>
    <row r="327" spans="2:6" x14ac:dyDescent="0.2">
      <c r="B327" s="19"/>
      <c r="F327" s="95"/>
    </row>
    <row r="328" spans="2:6" x14ac:dyDescent="0.2">
      <c r="B328" s="19"/>
      <c r="F328" s="95"/>
    </row>
    <row r="329" spans="2:6" x14ac:dyDescent="0.2">
      <c r="B329" s="19"/>
      <c r="F329" s="95"/>
    </row>
    <row r="330" spans="2:6" x14ac:dyDescent="0.2">
      <c r="B330" s="19"/>
      <c r="F330" s="95"/>
    </row>
    <row r="331" spans="2:6" x14ac:dyDescent="0.2">
      <c r="B331" s="19"/>
      <c r="F331" s="95"/>
    </row>
    <row r="332" spans="2:6" x14ac:dyDescent="0.2">
      <c r="B332" s="19"/>
      <c r="F332" s="95"/>
    </row>
    <row r="333" spans="2:6" x14ac:dyDescent="0.2">
      <c r="B333" s="19"/>
      <c r="F333" s="95"/>
    </row>
    <row r="334" spans="2:6" x14ac:dyDescent="0.2">
      <c r="B334" s="19"/>
      <c r="F334" s="95"/>
    </row>
    <row r="335" spans="2:6" x14ac:dyDescent="0.2">
      <c r="B335" s="19"/>
      <c r="F335" s="95"/>
    </row>
    <row r="336" spans="2:6" x14ac:dyDescent="0.2">
      <c r="B336" s="19"/>
      <c r="F336" s="95"/>
    </row>
    <row r="337" spans="2:14" x14ac:dyDescent="0.2">
      <c r="B337" s="19"/>
      <c r="F337" s="95"/>
    </row>
    <row r="338" spans="2:14" x14ac:dyDescent="0.2">
      <c r="B338" s="19"/>
      <c r="F338" s="95"/>
    </row>
    <row r="339" spans="2:14" x14ac:dyDescent="0.2">
      <c r="B339" s="19"/>
      <c r="F339" s="95"/>
    </row>
    <row r="340" spans="2:14" x14ac:dyDescent="0.2">
      <c r="B340" s="19"/>
      <c r="F340" s="95"/>
    </row>
    <row r="341" spans="2:14" x14ac:dyDescent="0.2">
      <c r="B341" s="19"/>
      <c r="F341" s="95"/>
    </row>
    <row r="342" spans="2:14" x14ac:dyDescent="0.2">
      <c r="B342" s="19"/>
      <c r="F342" s="95"/>
    </row>
    <row r="343" spans="2:14" x14ac:dyDescent="0.2">
      <c r="B343" s="19"/>
      <c r="F343" s="95"/>
    </row>
    <row r="344" spans="2:14" x14ac:dyDescent="0.2">
      <c r="B344" s="19"/>
      <c r="F344" s="95"/>
      <c r="N344" s="28"/>
    </row>
    <row r="345" spans="2:14" x14ac:dyDescent="0.2">
      <c r="B345" s="19"/>
      <c r="F345" s="95"/>
    </row>
    <row r="346" spans="2:14" x14ac:dyDescent="0.2">
      <c r="B346" s="19"/>
      <c r="F346" s="95"/>
    </row>
    <row r="347" spans="2:14" x14ac:dyDescent="0.2">
      <c r="B347" s="19"/>
      <c r="F347" s="95"/>
    </row>
    <row r="348" spans="2:14" x14ac:dyDescent="0.2">
      <c r="B348" s="19"/>
      <c r="F348" s="95"/>
    </row>
    <row r="349" spans="2:14" x14ac:dyDescent="0.2">
      <c r="B349" s="19"/>
      <c r="F349" s="95"/>
    </row>
    <row r="350" spans="2:14" x14ac:dyDescent="0.2">
      <c r="B350" s="19"/>
      <c r="F350" s="95"/>
    </row>
    <row r="351" spans="2:14" x14ac:dyDescent="0.2">
      <c r="B351" s="19"/>
      <c r="F351" s="95"/>
    </row>
    <row r="352" spans="2:14" x14ac:dyDescent="0.2">
      <c r="B352" s="19"/>
      <c r="F352" s="95"/>
    </row>
    <row r="353" spans="2:6" x14ac:dyDescent="0.2">
      <c r="B353" s="19"/>
      <c r="F353" s="95"/>
    </row>
    <row r="354" spans="2:6" x14ac:dyDescent="0.2">
      <c r="B354" s="19"/>
      <c r="F354" s="95"/>
    </row>
    <row r="355" spans="2:6" x14ac:dyDescent="0.2">
      <c r="B355" s="19"/>
      <c r="F355" s="95"/>
    </row>
    <row r="356" spans="2:6" x14ac:dyDescent="0.2">
      <c r="B356" s="19"/>
      <c r="F356" s="95"/>
    </row>
    <row r="357" spans="2:6" x14ac:dyDescent="0.2">
      <c r="B357" s="19"/>
      <c r="F357" s="95"/>
    </row>
    <row r="358" spans="2:6" x14ac:dyDescent="0.2">
      <c r="B358" s="19"/>
      <c r="F358" s="95"/>
    </row>
    <row r="359" spans="2:6" x14ac:dyDescent="0.2">
      <c r="B359" s="19"/>
      <c r="F359" s="95"/>
    </row>
    <row r="360" spans="2:6" x14ac:dyDescent="0.2">
      <c r="B360" s="19"/>
      <c r="F360" s="95"/>
    </row>
    <row r="361" spans="2:6" x14ac:dyDescent="0.2">
      <c r="B361" s="19"/>
      <c r="F361" s="95"/>
    </row>
    <row r="362" spans="2:6" x14ac:dyDescent="0.2">
      <c r="B362" s="19"/>
      <c r="F362" s="95"/>
    </row>
    <row r="363" spans="2:6" x14ac:dyDescent="0.2">
      <c r="B363" s="19"/>
      <c r="F363" s="95"/>
    </row>
    <row r="364" spans="2:6" x14ac:dyDescent="0.2">
      <c r="B364" s="19"/>
      <c r="F364" s="95"/>
    </row>
    <row r="365" spans="2:6" x14ac:dyDescent="0.2">
      <c r="B365" s="19"/>
      <c r="F365" s="95"/>
    </row>
    <row r="366" spans="2:6" x14ac:dyDescent="0.2">
      <c r="B366" s="19"/>
      <c r="F366" s="95"/>
    </row>
    <row r="367" spans="2:6" x14ac:dyDescent="0.2">
      <c r="B367" s="19"/>
      <c r="F367" s="95"/>
    </row>
    <row r="368" spans="2:6" x14ac:dyDescent="0.2">
      <c r="B368" s="19"/>
      <c r="F368" s="95"/>
    </row>
    <row r="369" spans="2:6" x14ac:dyDescent="0.2">
      <c r="B369" s="19"/>
      <c r="F369" s="95"/>
    </row>
    <row r="370" spans="2:6" x14ac:dyDescent="0.2">
      <c r="B370" s="19"/>
      <c r="F370" s="95"/>
    </row>
    <row r="371" spans="2:6" x14ac:dyDescent="0.2">
      <c r="B371" s="19"/>
      <c r="F371" s="95"/>
    </row>
    <row r="372" spans="2:6" x14ac:dyDescent="0.2">
      <c r="B372" s="19"/>
      <c r="F372" s="95"/>
    </row>
    <row r="373" spans="2:6" x14ac:dyDescent="0.2">
      <c r="B373" s="19"/>
      <c r="F373" s="95"/>
    </row>
    <row r="374" spans="2:6" x14ac:dyDescent="0.2">
      <c r="B374" s="19"/>
      <c r="F374" s="95"/>
    </row>
    <row r="375" spans="2:6" x14ac:dyDescent="0.2">
      <c r="B375" s="19"/>
      <c r="F375" s="95"/>
    </row>
    <row r="376" spans="2:6" x14ac:dyDescent="0.2">
      <c r="B376" s="19"/>
      <c r="F376" s="95"/>
    </row>
    <row r="377" spans="2:6" x14ac:dyDescent="0.2">
      <c r="B377" s="19"/>
      <c r="F377" s="95"/>
    </row>
    <row r="378" spans="2:6" x14ac:dyDescent="0.2">
      <c r="B378" s="19"/>
      <c r="F378" s="95"/>
    </row>
    <row r="379" spans="2:6" x14ac:dyDescent="0.2">
      <c r="B379" s="19"/>
      <c r="F379" s="95"/>
    </row>
    <row r="380" spans="2:6" x14ac:dyDescent="0.2">
      <c r="B380" s="19"/>
      <c r="F380" s="95"/>
    </row>
    <row r="381" spans="2:6" x14ac:dyDescent="0.2">
      <c r="B381" s="19"/>
      <c r="F381" s="95"/>
    </row>
    <row r="382" spans="2:6" x14ac:dyDescent="0.2">
      <c r="B382" s="19"/>
      <c r="F382" s="95"/>
    </row>
    <row r="383" spans="2:6" x14ac:dyDescent="0.2">
      <c r="B383" s="19"/>
      <c r="F383" s="95"/>
    </row>
    <row r="384" spans="2:6" x14ac:dyDescent="0.2">
      <c r="B384" s="19"/>
      <c r="F384" s="95"/>
    </row>
    <row r="385" spans="2:6" x14ac:dyDescent="0.2">
      <c r="B385" s="19"/>
      <c r="F385" s="95"/>
    </row>
    <row r="386" spans="2:6" x14ac:dyDescent="0.2">
      <c r="B386" s="19"/>
      <c r="F386" s="95"/>
    </row>
    <row r="387" spans="2:6" x14ac:dyDescent="0.2">
      <c r="B387" s="19"/>
      <c r="F387" s="95"/>
    </row>
    <row r="388" spans="2:6" x14ac:dyDescent="0.2">
      <c r="B388" s="19"/>
      <c r="F388" s="95"/>
    </row>
    <row r="389" spans="2:6" x14ac:dyDescent="0.2">
      <c r="B389" s="19"/>
      <c r="F389" s="95"/>
    </row>
    <row r="390" spans="2:6" x14ac:dyDescent="0.2">
      <c r="B390" s="19"/>
      <c r="F390" s="95"/>
    </row>
    <row r="391" spans="2:6" x14ac:dyDescent="0.2">
      <c r="B391" s="19"/>
      <c r="F391" s="95"/>
    </row>
    <row r="392" spans="2:6" x14ac:dyDescent="0.2">
      <c r="B392" s="19"/>
      <c r="F392" s="95"/>
    </row>
    <row r="393" spans="2:6" x14ac:dyDescent="0.2">
      <c r="B393" s="19"/>
      <c r="F393" s="95"/>
    </row>
    <row r="394" spans="2:6" x14ac:dyDescent="0.2">
      <c r="B394" s="19"/>
      <c r="F394" s="95"/>
    </row>
    <row r="395" spans="2:6" x14ac:dyDescent="0.2">
      <c r="B395" s="19"/>
      <c r="F395" s="95"/>
    </row>
    <row r="396" spans="2:6" x14ac:dyDescent="0.2">
      <c r="B396" s="19"/>
      <c r="F396" s="95"/>
    </row>
    <row r="397" spans="2:6" x14ac:dyDescent="0.2">
      <c r="B397" s="19"/>
      <c r="F397" s="95"/>
    </row>
    <row r="398" spans="2:6" x14ac:dyDescent="0.2">
      <c r="B398" s="19"/>
      <c r="F398" s="95"/>
    </row>
    <row r="399" spans="2:6" x14ac:dyDescent="0.2">
      <c r="B399" s="19"/>
      <c r="F399" s="95"/>
    </row>
    <row r="400" spans="2:6" x14ac:dyDescent="0.2">
      <c r="B400" s="19"/>
      <c r="F400" s="95"/>
    </row>
    <row r="401" spans="2:6" x14ac:dyDescent="0.2">
      <c r="B401" s="19"/>
      <c r="F401" s="95"/>
    </row>
    <row r="402" spans="2:6" x14ac:dyDescent="0.2">
      <c r="B402" s="19"/>
      <c r="F402" s="95"/>
    </row>
    <row r="403" spans="2:6" x14ac:dyDescent="0.2">
      <c r="B403" s="19"/>
      <c r="F403" s="95"/>
    </row>
    <row r="404" spans="2:6" x14ac:dyDescent="0.2">
      <c r="B404" s="19"/>
      <c r="F404" s="95"/>
    </row>
    <row r="405" spans="2:6" x14ac:dyDescent="0.2">
      <c r="B405" s="19"/>
      <c r="F405" s="95"/>
    </row>
    <row r="406" spans="2:6" x14ac:dyDescent="0.2">
      <c r="B406" s="19"/>
      <c r="F406" s="95"/>
    </row>
    <row r="407" spans="2:6" x14ac:dyDescent="0.2">
      <c r="B407" s="19"/>
      <c r="F407" s="95"/>
    </row>
    <row r="408" spans="2:6" x14ac:dyDescent="0.2">
      <c r="B408" s="19"/>
      <c r="F408" s="95"/>
    </row>
    <row r="409" spans="2:6" x14ac:dyDescent="0.2">
      <c r="B409" s="19"/>
      <c r="F409" s="95"/>
    </row>
    <row r="410" spans="2:6" x14ac:dyDescent="0.2">
      <c r="B410" s="19"/>
      <c r="F410" s="95"/>
    </row>
    <row r="411" spans="2:6" x14ac:dyDescent="0.2">
      <c r="B411" s="19"/>
      <c r="F411" s="95"/>
    </row>
    <row r="412" spans="2:6" x14ac:dyDescent="0.2">
      <c r="B412" s="19"/>
      <c r="F412" s="95"/>
    </row>
    <row r="413" spans="2:6" x14ac:dyDescent="0.2">
      <c r="B413" s="19"/>
      <c r="F413" s="95"/>
    </row>
    <row r="414" spans="2:6" x14ac:dyDescent="0.2">
      <c r="B414" s="19"/>
      <c r="F414" s="95"/>
    </row>
    <row r="415" spans="2:6" x14ac:dyDescent="0.2">
      <c r="B415" s="19"/>
      <c r="F415" s="95"/>
    </row>
    <row r="416" spans="2:6" x14ac:dyDescent="0.2">
      <c r="B416" s="19"/>
      <c r="F416" s="95"/>
    </row>
    <row r="417" spans="2:6" x14ac:dyDescent="0.2">
      <c r="B417" s="19"/>
      <c r="F417" s="95"/>
    </row>
    <row r="418" spans="2:6" x14ac:dyDescent="0.2">
      <c r="B418" s="19"/>
      <c r="F418" s="95"/>
    </row>
    <row r="419" spans="2:6" x14ac:dyDescent="0.2">
      <c r="B419" s="19"/>
      <c r="F419" s="95"/>
    </row>
    <row r="420" spans="2:6" x14ac:dyDescent="0.2">
      <c r="B420" s="19"/>
      <c r="F420" s="95"/>
    </row>
    <row r="421" spans="2:6" x14ac:dyDescent="0.2">
      <c r="B421" s="19"/>
      <c r="F421" s="95"/>
    </row>
    <row r="422" spans="2:6" x14ac:dyDescent="0.2">
      <c r="B422" s="19"/>
      <c r="F422" s="95"/>
    </row>
    <row r="423" spans="2:6" x14ac:dyDescent="0.2">
      <c r="B423" s="19"/>
      <c r="F423" s="95"/>
    </row>
    <row r="424" spans="2:6" x14ac:dyDescent="0.2">
      <c r="B424" s="19"/>
      <c r="F424" s="95"/>
    </row>
    <row r="425" spans="2:6" x14ac:dyDescent="0.2">
      <c r="B425" s="19"/>
      <c r="F425" s="95"/>
    </row>
    <row r="426" spans="2:6" x14ac:dyDescent="0.2">
      <c r="B426" s="19"/>
      <c r="F426" s="95"/>
    </row>
    <row r="427" spans="2:6" x14ac:dyDescent="0.2">
      <c r="B427" s="19"/>
      <c r="F427" s="95"/>
    </row>
    <row r="428" spans="2:6" x14ac:dyDescent="0.2">
      <c r="B428" s="19"/>
      <c r="F428" s="95"/>
    </row>
    <row r="429" spans="2:6" x14ac:dyDescent="0.2">
      <c r="B429" s="19"/>
      <c r="F429" s="95"/>
    </row>
    <row r="430" spans="2:6" x14ac:dyDescent="0.2">
      <c r="B430" s="19"/>
      <c r="F430" s="95"/>
    </row>
  </sheetData>
  <autoFilter ref="H1:H430"/>
  <sortState ref="A2:AD255">
    <sortCondition ref="B2:B256"/>
    <sortCondition ref="G2:G256"/>
    <sortCondition ref="H2:H256"/>
    <sortCondition ref="I2:I256"/>
  </sortState>
  <dataValidations count="1">
    <dataValidation type="list" allowBlank="1" showInputMessage="1" showErrorMessage="1" sqref="H571:H1048576">
      <formula1>$B$2:$B$8</formula1>
    </dataValidation>
  </dataValidations>
  <pageMargins left="0.23622047244094491" right="0.23622047244094491" top="0.74803149606299213" bottom="0.55118110236220474" header="0.31496062992125984" footer="0.31496062992125984"/>
  <pageSetup paperSize="9" scale="59" fitToHeight="0" pageOrder="overThenDown" orientation="landscape" r:id="rId1"/>
  <headerFooter>
    <oddHeader>&amp;C&amp;"Trebuchet MS,Έντονα"&amp;10ΚΡΑΤΙΚΟ ΠΙΣΤΟΠΟΙΗΤΙΚΟ ΓΛΩΣΣΟΜΑΘΕΙΑΣ&amp;"Trebuchet MS,Κανονικά"
ΕΞΕΤΑΣΕΙΣ ΝΟΕΜΒΡΙΟΥ 2025
ΚΑΤΑΣΤΑΣΗ ΗΧΗΤΙΚΩΝ ΚΑΙ ΦΩΤΟΑΝΤΙΓΡΑΦΙΚΩΝ ΜΗΧΑΝΗΜΑΤΩΝ</oddHeader>
    <oddFooter>&amp;C&amp;P/&amp;N</oddFooter>
  </headerFooter>
  <rowBreaks count="6" manualBreakCount="6">
    <brk id="50" max="28" man="1"/>
    <brk id="86" max="28" man="1"/>
    <brk id="129" max="28" man="1"/>
    <brk id="159" max="28" man="1"/>
    <brk id="211" max="28" man="1"/>
    <brk id="237" max="28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DataSheet!$C$2:$C$4</xm:f>
          </x14:formula1>
          <xm:sqref>I267:M267 I289:K1048576 L288:M1048576 I42:I45 I54:I265 I34:I39 I2:I31</xm:sqref>
        </x14:dataValidation>
        <x14:dataValidation type="list" allowBlank="1" showInputMessage="1" showErrorMessage="1">
          <x14:formula1>
            <xm:f>DataSheet!$B$2:$B$8</xm:f>
          </x14:formula1>
          <xm:sqref>H267 H289:H570 H54:H186 H42:H45 H14:H21 H211 H206:H207 H214:H265 H34:H39 H24:H31</xm:sqref>
        </x14:dataValidation>
        <x14:dataValidation type="list" allowBlank="1" showInputMessage="1" showErrorMessage="1">
          <x14:formula1>
            <xm:f>DataSheet!$B$2:$B$7</xm:f>
          </x14:formula1>
          <xm:sqref>H2:H13 H22:H23 H212:H213 H208:H210 H187:H205</xm:sqref>
        </x14:dataValidation>
        <x14:dataValidation type="list" allowBlank="1" showInputMessage="1" showErrorMessage="1">
          <x14:formula1>
            <xm:f>'\\srvfs01\FileServer\Γ.Δ Ψηφιακών Συστημάτων\Δνση Εξετάσεων κ. Πιστοποιήσεων\Τμήμα Γ- Κ. Π. Γ\pen-paper ΚΠΓ\ΕΞΕΤΑΣΕΙΣ\2024\ΝΟΕΜΒΡΙΟΣ 2024\ΕΞΕΤΑΣΤΙΚΑ ΚΕΝΤΡΑ\ΠΙΝΑΚΕΣ\[ΠΕΙΡΑΙΑ.xlsx]DataSheet'!#REF!</xm:f>
          </x14:formula1>
          <xm:sqref>H46:I53 H40:I41 H32:I33</xm:sqref>
        </x14:dataValidation>
        <x14:dataValidation type="list" allowBlank="1" showInputMessage="1" showErrorMessage="1">
          <x14:formula1>
            <xm:f>DataSheet!$A$2:A$42</xm:f>
          </x14:formula1>
          <xm:sqref>A266:A1048576</xm:sqref>
        </x14:dataValidation>
        <x14:dataValidation type="list" allowBlank="1" showInputMessage="1" showErrorMessage="1">
          <x14:formula1>
            <xm:f>DataSheet!$A$2:A$43</xm:f>
          </x14:formula1>
          <xm:sqref>A2:A265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3"/>
  <sheetViews>
    <sheetView workbookViewId="0"/>
  </sheetViews>
  <sheetFormatPr defaultRowHeight="15" x14ac:dyDescent="0.25"/>
  <cols>
    <col min="1" max="1" width="41.85546875" customWidth="1"/>
    <col min="2" max="2" width="11.5703125" customWidth="1"/>
    <col min="3" max="3" width="10.42578125" customWidth="1"/>
    <col min="5" max="8" width="9.140625" customWidth="1"/>
  </cols>
  <sheetData>
    <row r="1" spans="1:3" ht="17.25" thickTop="1" thickBot="1" x14ac:dyDescent="0.3">
      <c r="A1" s="1" t="s">
        <v>0</v>
      </c>
      <c r="B1" s="1" t="s">
        <v>1</v>
      </c>
      <c r="C1" s="1" t="s">
        <v>2</v>
      </c>
    </row>
    <row r="2" spans="1:3" ht="15.75" thickTop="1" x14ac:dyDescent="0.25">
      <c r="A2" t="s">
        <v>89</v>
      </c>
      <c r="B2" t="s">
        <v>3</v>
      </c>
      <c r="C2" t="s">
        <v>8</v>
      </c>
    </row>
    <row r="3" spans="1:3" x14ac:dyDescent="0.25">
      <c r="A3" t="s">
        <v>174</v>
      </c>
      <c r="B3" t="s">
        <v>4</v>
      </c>
      <c r="C3" t="s">
        <v>9</v>
      </c>
    </row>
    <row r="4" spans="1:3" x14ac:dyDescent="0.25">
      <c r="A4" t="s">
        <v>11</v>
      </c>
      <c r="B4" t="s">
        <v>5</v>
      </c>
      <c r="C4" t="s">
        <v>10</v>
      </c>
    </row>
    <row r="5" spans="1:3" x14ac:dyDescent="0.25">
      <c r="A5" t="s">
        <v>12</v>
      </c>
      <c r="B5" t="s">
        <v>6</v>
      </c>
    </row>
    <row r="6" spans="1:3" x14ac:dyDescent="0.25">
      <c r="A6" t="s">
        <v>13</v>
      </c>
      <c r="B6" t="s">
        <v>7</v>
      </c>
    </row>
    <row r="7" spans="1:3" x14ac:dyDescent="0.25">
      <c r="A7" t="s">
        <v>14</v>
      </c>
      <c r="B7" t="s">
        <v>44</v>
      </c>
    </row>
    <row r="8" spans="1:3" x14ac:dyDescent="0.25">
      <c r="A8" t="s">
        <v>45</v>
      </c>
    </row>
    <row r="9" spans="1:3" x14ac:dyDescent="0.25">
      <c r="A9" t="s">
        <v>46</v>
      </c>
    </row>
    <row r="10" spans="1:3" x14ac:dyDescent="0.25">
      <c r="A10" t="s">
        <v>15</v>
      </c>
    </row>
    <row r="11" spans="1:3" x14ac:dyDescent="0.25">
      <c r="A11" t="s">
        <v>16</v>
      </c>
    </row>
    <row r="12" spans="1:3" x14ac:dyDescent="0.25">
      <c r="A12" t="s">
        <v>17</v>
      </c>
    </row>
    <row r="13" spans="1:3" x14ac:dyDescent="0.25">
      <c r="A13" t="s">
        <v>18</v>
      </c>
    </row>
    <row r="14" spans="1:3" x14ac:dyDescent="0.25">
      <c r="A14" t="s">
        <v>58</v>
      </c>
    </row>
    <row r="15" spans="1:3" x14ac:dyDescent="0.25">
      <c r="A15" t="s">
        <v>59</v>
      </c>
    </row>
    <row r="16" spans="1:3" x14ac:dyDescent="0.25">
      <c r="A16" t="s">
        <v>60</v>
      </c>
    </row>
    <row r="17" spans="1:1" x14ac:dyDescent="0.25">
      <c r="A17" t="s">
        <v>42</v>
      </c>
    </row>
    <row r="18" spans="1:1" x14ac:dyDescent="0.25">
      <c r="A18" t="s">
        <v>19</v>
      </c>
    </row>
    <row r="19" spans="1:1" x14ac:dyDescent="0.25">
      <c r="A19" t="s">
        <v>20</v>
      </c>
    </row>
    <row r="20" spans="1:1" x14ac:dyDescent="0.25">
      <c r="A20" t="s">
        <v>21</v>
      </c>
    </row>
    <row r="21" spans="1:1" x14ac:dyDescent="0.25">
      <c r="A21" t="s">
        <v>22</v>
      </c>
    </row>
    <row r="22" spans="1:1" x14ac:dyDescent="0.25">
      <c r="A22" t="s">
        <v>23</v>
      </c>
    </row>
    <row r="23" spans="1:1" x14ac:dyDescent="0.25">
      <c r="A23" t="s">
        <v>24</v>
      </c>
    </row>
    <row r="24" spans="1:1" x14ac:dyDescent="0.25">
      <c r="A24" t="s">
        <v>25</v>
      </c>
    </row>
    <row r="25" spans="1:1" x14ac:dyDescent="0.25">
      <c r="A25" t="s">
        <v>26</v>
      </c>
    </row>
    <row r="26" spans="1:1" x14ac:dyDescent="0.25">
      <c r="A26" t="s">
        <v>27</v>
      </c>
    </row>
    <row r="27" spans="1:1" x14ac:dyDescent="0.25">
      <c r="A27" t="s">
        <v>28</v>
      </c>
    </row>
    <row r="28" spans="1:1" x14ac:dyDescent="0.25">
      <c r="A28" t="s">
        <v>29</v>
      </c>
    </row>
    <row r="29" spans="1:1" x14ac:dyDescent="0.25">
      <c r="A29" t="s">
        <v>30</v>
      </c>
    </row>
    <row r="30" spans="1:1" x14ac:dyDescent="0.25">
      <c r="A30" t="s">
        <v>31</v>
      </c>
    </row>
    <row r="31" spans="1:1" x14ac:dyDescent="0.25">
      <c r="A31" t="s">
        <v>43</v>
      </c>
    </row>
    <row r="32" spans="1:1" x14ac:dyDescent="0.25">
      <c r="A32" t="s">
        <v>48</v>
      </c>
    </row>
    <row r="33" spans="1:1" x14ac:dyDescent="0.25">
      <c r="A33" t="s">
        <v>32</v>
      </c>
    </row>
    <row r="34" spans="1:1" x14ac:dyDescent="0.25">
      <c r="A34" t="s">
        <v>33</v>
      </c>
    </row>
    <row r="35" spans="1:1" x14ac:dyDescent="0.25">
      <c r="A35" t="s">
        <v>34</v>
      </c>
    </row>
    <row r="36" spans="1:1" x14ac:dyDescent="0.25">
      <c r="A36" t="s">
        <v>35</v>
      </c>
    </row>
    <row r="37" spans="1:1" x14ac:dyDescent="0.25">
      <c r="A37" t="s">
        <v>182</v>
      </c>
    </row>
    <row r="38" spans="1:1" x14ac:dyDescent="0.25">
      <c r="A38" t="s">
        <v>36</v>
      </c>
    </row>
    <row r="39" spans="1:1" x14ac:dyDescent="0.25">
      <c r="A39" t="s">
        <v>37</v>
      </c>
    </row>
    <row r="40" spans="1:1" x14ac:dyDescent="0.25">
      <c r="A40" t="s">
        <v>38</v>
      </c>
    </row>
    <row r="41" spans="1:1" x14ac:dyDescent="0.25">
      <c r="A41" t="s">
        <v>39</v>
      </c>
    </row>
    <row r="42" spans="1:1" x14ac:dyDescent="0.25">
      <c r="A42" t="s">
        <v>40</v>
      </c>
    </row>
    <row r="43" spans="1:1" x14ac:dyDescent="0.25">
      <c r="A43" t="s">
        <v>173</v>
      </c>
    </row>
  </sheetData>
  <autoFilter ref="A1:C82"/>
  <dataValidations count="2">
    <dataValidation type="list" allowBlank="1" showInputMessage="1" showErrorMessage="1" sqref="B2:B8">
      <formula1>$B$2:$B$8</formula1>
    </dataValidation>
    <dataValidation type="list" allowBlank="1" showInputMessage="1" showErrorMessage="1" sqref="A2:A43">
      <formula1>$A$2:$A$43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ΕΞΕΤΑΣΤΙΚΑ ΚΕΝΤΡΑ 2025Β</vt:lpstr>
      <vt:lpstr>DataSheet</vt:lpstr>
      <vt:lpstr>'ΕΞΕΤΑΣΤΙΚΑ ΚΕΝΤΡΑ 2025Β'!Print_Area</vt:lpstr>
      <vt:lpstr>'ΕΞΕΤΑΣΤΙΚΑ ΚΕΝΤΡΑ 2025Β'!Print_Titles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Σπυριδούλα</dc:creator>
  <cp:lastModifiedBy>Σοφία Καρούκη</cp:lastModifiedBy>
  <cp:lastPrinted>2025-11-04T08:33:11Z</cp:lastPrinted>
  <dcterms:created xsi:type="dcterms:W3CDTF">2021-03-05T09:24:43Z</dcterms:created>
  <dcterms:modified xsi:type="dcterms:W3CDTF">2025-11-14T10:04:31Z</dcterms:modified>
</cp:coreProperties>
</file>