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6\ΜΑΪΟΣ 2026\Εξεταστικά Κέντρα\"/>
    </mc:Choice>
  </mc:AlternateContent>
  <bookViews>
    <workbookView xWindow="0" yWindow="0" windowWidth="23040" windowHeight="8655" firstSheet="1" activeTab="1"/>
  </bookViews>
  <sheets>
    <sheet name="ΥΑ" sheetId="4" state="hidden" r:id="rId1"/>
    <sheet name="ΕΞΕΤΑΣΤΙΚΑ ΚΕΝΤΡΑ 2026Α" sheetId="2" r:id="rId2"/>
    <sheet name="DataSheet" sheetId="1" r:id="rId3"/>
  </sheets>
  <definedNames>
    <definedName name="_xlnm._FilterDatabase" localSheetId="2" hidden="1">DataSheet!$A$1:$C$83</definedName>
    <definedName name="_xlnm._FilterDatabase" localSheetId="1" hidden="1">'ΕΞΕΤΑΣΤΙΚΑ ΚΕΝΤΡΑ 2026Α'!$A$1:$Q$673</definedName>
    <definedName name="_xlnm.Print_Area" localSheetId="1">'ΕΞΕΤΑΣΤΙΚΑ ΚΕΝΤΡΑ 2026Α'!$C$1:$Q$493</definedName>
    <definedName name="_xlnm.Print_Area" localSheetId="0">ΥΑ!$C$1:$AD$469</definedName>
    <definedName name="_xlnm.Print_Titles" localSheetId="1">'ΕΞΕΤΑΣΤΙΚΑ ΚΕΝΤΡΑ 2026Α'!$1:$1</definedName>
    <definedName name="_xlnm.Print_Titles" localSheetId="0">ΥΑ!$1:$1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2" l="1"/>
  <c r="J263" i="2"/>
  <c r="J17" i="2"/>
  <c r="J2" i="2"/>
  <c r="J393" i="2" l="1"/>
  <c r="J399" i="2"/>
  <c r="J418" i="2"/>
  <c r="J419" i="2" l="1"/>
  <c r="J21" i="2"/>
  <c r="J177" i="2"/>
  <c r="J33" i="2"/>
  <c r="J9" i="2"/>
  <c r="J93" i="2"/>
  <c r="J99" i="2"/>
  <c r="J162" i="2"/>
  <c r="J348" i="2"/>
  <c r="J344" i="2"/>
  <c r="J56" i="2"/>
  <c r="J401" i="2"/>
  <c r="J31" i="2"/>
  <c r="J427" i="2" l="1"/>
  <c r="J448" i="2"/>
  <c r="K490" i="2" l="1"/>
  <c r="K486" i="2"/>
  <c r="K64" i="2"/>
  <c r="K59" i="2"/>
  <c r="K54" i="2"/>
  <c r="K50" i="2"/>
  <c r="K45" i="2"/>
  <c r="K40" i="2"/>
  <c r="K36" i="2"/>
  <c r="K33" i="2"/>
  <c r="K30" i="2"/>
  <c r="K27" i="2"/>
  <c r="K24" i="2"/>
  <c r="K19" i="2"/>
  <c r="K8" i="2"/>
  <c r="K252" i="2"/>
  <c r="K257" i="2"/>
  <c r="K263" i="2"/>
  <c r="K273" i="2"/>
  <c r="K283" i="2"/>
  <c r="K293" i="2"/>
  <c r="K303" i="2"/>
  <c r="K311" i="2"/>
  <c r="K318" i="2"/>
  <c r="K327" i="2"/>
  <c r="K337" i="2"/>
  <c r="K347" i="2"/>
  <c r="K357" i="2"/>
  <c r="K367" i="2"/>
  <c r="K377" i="2"/>
  <c r="K389" i="2"/>
  <c r="K398" i="2"/>
  <c r="K402" i="2"/>
  <c r="K405" i="2"/>
  <c r="K409" i="2"/>
  <c r="K412" i="2"/>
  <c r="K415" i="2"/>
  <c r="K418" i="2"/>
  <c r="K421" i="2"/>
  <c r="K426" i="2"/>
  <c r="K432" i="2"/>
  <c r="K443" i="2"/>
  <c r="K453" i="2"/>
  <c r="K463" i="2"/>
  <c r="K471" i="2"/>
  <c r="K477" i="2"/>
  <c r="K482" i="2"/>
  <c r="J506" i="2" l="1"/>
  <c r="J505" i="2"/>
  <c r="J504" i="2"/>
  <c r="J502" i="2"/>
  <c r="J501" i="2"/>
  <c r="J500" i="2"/>
  <c r="J498" i="2"/>
  <c r="J497" i="2"/>
  <c r="J496" i="2"/>
  <c r="J509" i="2" l="1"/>
  <c r="K400" i="2"/>
  <c r="F400" i="2"/>
  <c r="B400" i="2"/>
  <c r="E400" i="2" s="1"/>
  <c r="J494" i="2" l="1"/>
  <c r="K247" i="2"/>
  <c r="K95" i="2" l="1"/>
  <c r="K174" i="2"/>
  <c r="K158" i="2"/>
  <c r="K143" i="2"/>
  <c r="K128" i="2"/>
  <c r="K113" i="2"/>
  <c r="K68" i="2"/>
  <c r="K103" i="2"/>
  <c r="K99" i="2"/>
  <c r="K211" i="2"/>
  <c r="K206" i="2"/>
  <c r="K203" i="2"/>
  <c r="F25" i="2" l="1"/>
  <c r="B25" i="2"/>
  <c r="E25" i="2" s="1"/>
  <c r="F24" i="2"/>
  <c r="B24" i="2"/>
  <c r="E24" i="2" s="1"/>
  <c r="F23" i="2"/>
  <c r="B23" i="2"/>
  <c r="E23" i="2" s="1"/>
  <c r="F22" i="2"/>
  <c r="B22" i="2"/>
  <c r="E22" i="2" s="1"/>
  <c r="F21" i="2"/>
  <c r="B21" i="2"/>
  <c r="E21" i="2" s="1"/>
  <c r="F20" i="2"/>
  <c r="B20" i="2"/>
  <c r="E20" i="2" s="1"/>
  <c r="F19" i="2"/>
  <c r="B19" i="2"/>
  <c r="E19" i="2" s="1"/>
  <c r="F18" i="2"/>
  <c r="B18" i="2"/>
  <c r="E18" i="2" s="1"/>
  <c r="F17" i="2"/>
  <c r="B17" i="2"/>
  <c r="E17" i="2" s="1"/>
  <c r="F121" i="2" l="1"/>
  <c r="F118" i="2"/>
  <c r="F115" i="2"/>
  <c r="F112" i="2"/>
  <c r="F109" i="2"/>
  <c r="B121" i="2"/>
  <c r="E121" i="2" s="1"/>
  <c r="B118" i="2"/>
  <c r="E118" i="2" s="1"/>
  <c r="B115" i="2"/>
  <c r="E115" i="2" s="1"/>
  <c r="B112" i="2"/>
  <c r="E112" i="2" s="1"/>
  <c r="B109" i="2"/>
  <c r="E109" i="2" s="1"/>
  <c r="F136" i="2"/>
  <c r="F133" i="2"/>
  <c r="F130" i="2"/>
  <c r="F127" i="2"/>
  <c r="F124" i="2"/>
  <c r="B136" i="2"/>
  <c r="E136" i="2" s="1"/>
  <c r="B133" i="2"/>
  <c r="E133" i="2" s="1"/>
  <c r="B130" i="2"/>
  <c r="E130" i="2" s="1"/>
  <c r="B127" i="2"/>
  <c r="E127" i="2" s="1"/>
  <c r="B124" i="2"/>
  <c r="E124" i="2" s="1"/>
  <c r="F151" i="2"/>
  <c r="F148" i="2"/>
  <c r="F145" i="2"/>
  <c r="F142" i="2"/>
  <c r="F139" i="2"/>
  <c r="B151" i="2"/>
  <c r="E151" i="2" s="1"/>
  <c r="B148" i="2"/>
  <c r="E148" i="2" s="1"/>
  <c r="B145" i="2"/>
  <c r="E145" i="2" s="1"/>
  <c r="B142" i="2"/>
  <c r="E142" i="2" s="1"/>
  <c r="B139" i="2"/>
  <c r="E139" i="2" s="1"/>
  <c r="F166" i="2"/>
  <c r="B166" i="2"/>
  <c r="E166" i="2" s="1"/>
  <c r="F163" i="2"/>
  <c r="B163" i="2"/>
  <c r="E163" i="2" s="1"/>
  <c r="F160" i="2"/>
  <c r="B160" i="2"/>
  <c r="E160" i="2" s="1"/>
  <c r="F157" i="2"/>
  <c r="B157" i="2"/>
  <c r="E157" i="2" s="1"/>
  <c r="F154" i="2"/>
  <c r="B154" i="2"/>
  <c r="E154" i="2" s="1"/>
  <c r="F181" i="2"/>
  <c r="B181" i="2"/>
  <c r="E181" i="2" s="1"/>
  <c r="F178" i="2"/>
  <c r="B178" i="2"/>
  <c r="E178" i="2" s="1"/>
  <c r="F175" i="2"/>
  <c r="B175" i="2"/>
  <c r="E175" i="2" s="1"/>
  <c r="F172" i="2"/>
  <c r="B172" i="2"/>
  <c r="E172" i="2" s="1"/>
  <c r="F169" i="2"/>
  <c r="B169" i="2"/>
  <c r="E169" i="2" s="1"/>
  <c r="J514" i="2" l="1"/>
  <c r="J510" i="2"/>
  <c r="J519" i="2" l="1"/>
  <c r="G181" i="2"/>
  <c r="G178" i="2"/>
  <c r="G175" i="2"/>
  <c r="G172" i="2"/>
  <c r="G169" i="2"/>
  <c r="G166" i="2"/>
  <c r="G163" i="2"/>
  <c r="G160" i="2"/>
  <c r="G157" i="2"/>
  <c r="G154" i="2"/>
  <c r="G151" i="2"/>
  <c r="G148" i="2"/>
  <c r="G145" i="2"/>
  <c r="G142" i="2"/>
  <c r="G139" i="2"/>
  <c r="G136" i="2"/>
  <c r="G133" i="2"/>
  <c r="G130" i="2"/>
  <c r="G127" i="2"/>
  <c r="G124" i="2"/>
  <c r="G121" i="2"/>
  <c r="G118" i="2"/>
  <c r="G115" i="2"/>
  <c r="G112" i="2"/>
  <c r="G109" i="2"/>
  <c r="J489" i="4" l="1"/>
  <c r="J488" i="4"/>
  <c r="J487" i="4"/>
  <c r="J485" i="4"/>
  <c r="J484" i="4"/>
  <c r="J483" i="4"/>
  <c r="J481" i="4"/>
  <c r="J480" i="4"/>
  <c r="J479" i="4"/>
  <c r="J477" i="4"/>
  <c r="J476" i="4"/>
  <c r="J475" i="4"/>
  <c r="J473" i="4"/>
  <c r="J472" i="4"/>
  <c r="J471" i="4"/>
  <c r="F468" i="4"/>
  <c r="B468" i="4"/>
  <c r="E468" i="4" s="1"/>
  <c r="F467" i="4"/>
  <c r="B467" i="4"/>
  <c r="E467" i="4" s="1"/>
  <c r="F466" i="4"/>
  <c r="B466" i="4"/>
  <c r="E466" i="4" s="1"/>
  <c r="K465" i="4"/>
  <c r="F465" i="4"/>
  <c r="B465" i="4"/>
  <c r="E465" i="4" s="1"/>
  <c r="F464" i="4"/>
  <c r="E464" i="4"/>
  <c r="B464" i="4"/>
  <c r="F463" i="4"/>
  <c r="B463" i="4"/>
  <c r="E463" i="4" s="1"/>
  <c r="F462" i="4"/>
  <c r="B462" i="4"/>
  <c r="E462" i="4" s="1"/>
  <c r="G462" i="4" s="1"/>
  <c r="F461" i="4"/>
  <c r="E461" i="4"/>
  <c r="G461" i="4" s="1"/>
  <c r="B461" i="4"/>
  <c r="K460" i="4"/>
  <c r="G460" i="4"/>
  <c r="F460" i="4"/>
  <c r="E460" i="4"/>
  <c r="B460" i="4"/>
  <c r="F459" i="4"/>
  <c r="B459" i="4"/>
  <c r="E459" i="4" s="1"/>
  <c r="G459" i="4" s="1"/>
  <c r="F458" i="4"/>
  <c r="B458" i="4"/>
  <c r="E458" i="4" s="1"/>
  <c r="K457" i="4"/>
  <c r="F457" i="4"/>
  <c r="B457" i="4"/>
  <c r="E457" i="4" s="1"/>
  <c r="F456" i="4"/>
  <c r="B456" i="4"/>
  <c r="E456" i="4" s="1"/>
  <c r="F455" i="4"/>
  <c r="E455" i="4"/>
  <c r="B455" i="4"/>
  <c r="F454" i="4"/>
  <c r="B454" i="4"/>
  <c r="E454" i="4" s="1"/>
  <c r="F453" i="4"/>
  <c r="B453" i="4"/>
  <c r="E453" i="4" s="1"/>
  <c r="K452" i="4"/>
  <c r="F452" i="4"/>
  <c r="B452" i="4"/>
  <c r="E452" i="4" s="1"/>
  <c r="F451" i="4"/>
  <c r="B451" i="4"/>
  <c r="E451" i="4" s="1"/>
  <c r="F450" i="4"/>
  <c r="E450" i="4"/>
  <c r="B450" i="4"/>
  <c r="F449" i="4"/>
  <c r="B449" i="4"/>
  <c r="E449" i="4" s="1"/>
  <c r="F448" i="4"/>
  <c r="B448" i="4"/>
  <c r="E448" i="4" s="1"/>
  <c r="F447" i="4"/>
  <c r="E447" i="4"/>
  <c r="B447" i="4"/>
  <c r="K446" i="4"/>
  <c r="F446" i="4"/>
  <c r="E446" i="4"/>
  <c r="B446" i="4"/>
  <c r="F445" i="4"/>
  <c r="E445" i="4"/>
  <c r="B445" i="4"/>
  <c r="K444" i="4"/>
  <c r="F444" i="4"/>
  <c r="B444" i="4"/>
  <c r="E444" i="4" s="1"/>
  <c r="F443" i="4"/>
  <c r="B443" i="4"/>
  <c r="E443" i="4" s="1"/>
  <c r="G443" i="4" s="1"/>
  <c r="F442" i="4"/>
  <c r="E442" i="4"/>
  <c r="G442" i="4" s="1"/>
  <c r="B442" i="4"/>
  <c r="F441" i="4"/>
  <c r="E441" i="4"/>
  <c r="G441" i="4" s="1"/>
  <c r="B441" i="4"/>
  <c r="F440" i="4"/>
  <c r="B440" i="4"/>
  <c r="E440" i="4" s="1"/>
  <c r="G440" i="4" s="1"/>
  <c r="F439" i="4"/>
  <c r="E439" i="4"/>
  <c r="G439" i="4" s="1"/>
  <c r="B439" i="4"/>
  <c r="K438" i="4"/>
  <c r="F438" i="4"/>
  <c r="B438" i="4"/>
  <c r="E438" i="4" s="1"/>
  <c r="G438" i="4" s="1"/>
  <c r="F437" i="4"/>
  <c r="E437" i="4"/>
  <c r="G437" i="4" s="1"/>
  <c r="B437" i="4"/>
  <c r="F436" i="4"/>
  <c r="B436" i="4"/>
  <c r="E436" i="4" s="1"/>
  <c r="G436" i="4" s="1"/>
  <c r="F435" i="4"/>
  <c r="B435" i="4"/>
  <c r="E435" i="4" s="1"/>
  <c r="G435" i="4" s="1"/>
  <c r="F434" i="4"/>
  <c r="B434" i="4"/>
  <c r="E434" i="4" s="1"/>
  <c r="G434" i="4" s="1"/>
  <c r="F433" i="4"/>
  <c r="E433" i="4"/>
  <c r="G433" i="4" s="1"/>
  <c r="B433" i="4"/>
  <c r="F432" i="4"/>
  <c r="B432" i="4"/>
  <c r="E432" i="4" s="1"/>
  <c r="G432" i="4" s="1"/>
  <c r="F431" i="4"/>
  <c r="B431" i="4"/>
  <c r="E431" i="4" s="1"/>
  <c r="G431" i="4" s="1"/>
  <c r="F430" i="4"/>
  <c r="B430" i="4"/>
  <c r="E430" i="4" s="1"/>
  <c r="G430" i="4" s="1"/>
  <c r="F429" i="4"/>
  <c r="E429" i="4"/>
  <c r="G429" i="4" s="1"/>
  <c r="B429" i="4"/>
  <c r="K428" i="4"/>
  <c r="F428" i="4"/>
  <c r="B428" i="4"/>
  <c r="E428" i="4" s="1"/>
  <c r="G428" i="4" s="1"/>
  <c r="F427" i="4"/>
  <c r="B427" i="4"/>
  <c r="E427" i="4" s="1"/>
  <c r="G427" i="4" s="1"/>
  <c r="F426" i="4"/>
  <c r="B426" i="4"/>
  <c r="E426" i="4" s="1"/>
  <c r="G426" i="4" s="1"/>
  <c r="F425" i="4"/>
  <c r="B425" i="4"/>
  <c r="E425" i="4" s="1"/>
  <c r="G425" i="4" s="1"/>
  <c r="G424" i="4"/>
  <c r="F424" i="4"/>
  <c r="E424" i="4"/>
  <c r="B424" i="4"/>
  <c r="F423" i="4"/>
  <c r="B423" i="4"/>
  <c r="E423" i="4" s="1"/>
  <c r="G423" i="4" s="1"/>
  <c r="F422" i="4"/>
  <c r="B422" i="4"/>
  <c r="E422" i="4" s="1"/>
  <c r="G422" i="4" s="1"/>
  <c r="F421" i="4"/>
  <c r="B421" i="4"/>
  <c r="E421" i="4" s="1"/>
  <c r="G421" i="4" s="1"/>
  <c r="F420" i="4"/>
  <c r="B420" i="4"/>
  <c r="E420" i="4" s="1"/>
  <c r="G420" i="4" s="1"/>
  <c r="F419" i="4"/>
  <c r="B419" i="4"/>
  <c r="E419" i="4" s="1"/>
  <c r="G419" i="4" s="1"/>
  <c r="K418" i="4"/>
  <c r="F418" i="4"/>
  <c r="E418" i="4"/>
  <c r="G418" i="4" s="1"/>
  <c r="B418" i="4"/>
  <c r="F417" i="4"/>
  <c r="B417" i="4"/>
  <c r="E417" i="4" s="1"/>
  <c r="G417" i="4" s="1"/>
  <c r="F416" i="4"/>
  <c r="B416" i="4"/>
  <c r="E416" i="4" s="1"/>
  <c r="G416" i="4" s="1"/>
  <c r="F415" i="4"/>
  <c r="B415" i="4"/>
  <c r="E415" i="4" s="1"/>
  <c r="G415" i="4" s="1"/>
  <c r="F414" i="4"/>
  <c r="E414" i="4"/>
  <c r="G414" i="4" s="1"/>
  <c r="B414" i="4"/>
  <c r="F413" i="4"/>
  <c r="B413" i="4"/>
  <c r="E413" i="4" s="1"/>
  <c r="F412" i="4"/>
  <c r="B412" i="4"/>
  <c r="E412" i="4" s="1"/>
  <c r="F411" i="4"/>
  <c r="B411" i="4"/>
  <c r="E411" i="4" s="1"/>
  <c r="F410" i="4"/>
  <c r="B410" i="4"/>
  <c r="E410" i="4" s="1"/>
  <c r="F409" i="4"/>
  <c r="B409" i="4"/>
  <c r="E409" i="4" s="1"/>
  <c r="F408" i="4"/>
  <c r="B408" i="4"/>
  <c r="E408" i="4" s="1"/>
  <c r="K407" i="4"/>
  <c r="F407" i="4"/>
  <c r="B407" i="4"/>
  <c r="E407" i="4" s="1"/>
  <c r="F406" i="4"/>
  <c r="B406" i="4"/>
  <c r="E406" i="4" s="1"/>
  <c r="F405" i="4"/>
  <c r="B405" i="4"/>
  <c r="E405" i="4" s="1"/>
  <c r="F404" i="4"/>
  <c r="E404" i="4"/>
  <c r="B404" i="4"/>
  <c r="F403" i="4"/>
  <c r="E403" i="4"/>
  <c r="B403" i="4"/>
  <c r="K402" i="4"/>
  <c r="F402" i="4"/>
  <c r="B402" i="4"/>
  <c r="E402" i="4" s="1"/>
  <c r="F401" i="4"/>
  <c r="B401" i="4"/>
  <c r="E401" i="4" s="1"/>
  <c r="F400" i="4"/>
  <c r="B400" i="4"/>
  <c r="E400" i="4" s="1"/>
  <c r="K399" i="4"/>
  <c r="F399" i="4"/>
  <c r="E399" i="4"/>
  <c r="B399" i="4"/>
  <c r="F398" i="4"/>
  <c r="B398" i="4"/>
  <c r="E398" i="4" s="1"/>
  <c r="F397" i="4"/>
  <c r="E397" i="4"/>
  <c r="B397" i="4"/>
  <c r="F396" i="4"/>
  <c r="B396" i="4"/>
  <c r="E396" i="4" s="1"/>
  <c r="F395" i="4"/>
  <c r="B395" i="4"/>
  <c r="E395" i="4" s="1"/>
  <c r="K394" i="4"/>
  <c r="F394" i="4"/>
  <c r="B394" i="4"/>
  <c r="E394" i="4" s="1"/>
  <c r="F393" i="4"/>
  <c r="E393" i="4"/>
  <c r="B393" i="4"/>
  <c r="F392" i="4"/>
  <c r="B392" i="4"/>
  <c r="E392" i="4" s="1"/>
  <c r="F391" i="4"/>
  <c r="E391" i="4"/>
  <c r="G391" i="4" s="1"/>
  <c r="B391" i="4"/>
  <c r="K390" i="4"/>
  <c r="F390" i="4"/>
  <c r="E390" i="4"/>
  <c r="G390" i="4" s="1"/>
  <c r="B390" i="4"/>
  <c r="F389" i="4"/>
  <c r="E389" i="4"/>
  <c r="G389" i="4" s="1"/>
  <c r="B389" i="4"/>
  <c r="F388" i="4"/>
  <c r="B388" i="4"/>
  <c r="E388" i="4" s="1"/>
  <c r="K387" i="4"/>
  <c r="F387" i="4"/>
  <c r="B387" i="4"/>
  <c r="E387" i="4" s="1"/>
  <c r="F386" i="4"/>
  <c r="B386" i="4"/>
  <c r="E386" i="4" s="1"/>
  <c r="F385" i="4"/>
  <c r="B385" i="4"/>
  <c r="E385" i="4" s="1"/>
  <c r="K384" i="4"/>
  <c r="F384" i="4"/>
  <c r="B384" i="4"/>
  <c r="E384" i="4" s="1"/>
  <c r="F383" i="4"/>
  <c r="B383" i="4"/>
  <c r="E383" i="4" s="1"/>
  <c r="K382" i="4"/>
  <c r="F382" i="4"/>
  <c r="E382" i="4"/>
  <c r="B382" i="4"/>
  <c r="F381" i="4"/>
  <c r="B381" i="4"/>
  <c r="E381" i="4" s="1"/>
  <c r="K380" i="4"/>
  <c r="F380" i="4"/>
  <c r="B380" i="4"/>
  <c r="E380" i="4" s="1"/>
  <c r="F379" i="4"/>
  <c r="B379" i="4"/>
  <c r="E379" i="4" s="1"/>
  <c r="F378" i="4"/>
  <c r="E378" i="4"/>
  <c r="B378" i="4"/>
  <c r="F377" i="4"/>
  <c r="B377" i="4"/>
  <c r="E377" i="4" s="1"/>
  <c r="J376" i="4"/>
  <c r="K377" i="4" s="1"/>
  <c r="F376" i="4"/>
  <c r="B376" i="4"/>
  <c r="E376" i="4" s="1"/>
  <c r="F375" i="4"/>
  <c r="B375" i="4"/>
  <c r="E375" i="4" s="1"/>
  <c r="K374" i="4"/>
  <c r="F374" i="4"/>
  <c r="B374" i="4"/>
  <c r="E374" i="4" s="1"/>
  <c r="F373" i="4"/>
  <c r="E373" i="4"/>
  <c r="B373" i="4"/>
  <c r="F372" i="4"/>
  <c r="B372" i="4"/>
  <c r="E372" i="4" s="1"/>
  <c r="F371" i="4"/>
  <c r="B371" i="4"/>
  <c r="E371" i="4" s="1"/>
  <c r="F370" i="4"/>
  <c r="B370" i="4"/>
  <c r="E370" i="4" s="1"/>
  <c r="F369" i="4"/>
  <c r="B369" i="4"/>
  <c r="E369" i="4" s="1"/>
  <c r="F368" i="4"/>
  <c r="B368" i="4"/>
  <c r="E368" i="4" s="1"/>
  <c r="F367" i="4"/>
  <c r="B367" i="4"/>
  <c r="E367" i="4" s="1"/>
  <c r="F366" i="4"/>
  <c r="B366" i="4"/>
  <c r="E366" i="4" s="1"/>
  <c r="F365" i="4"/>
  <c r="B365" i="4"/>
  <c r="E365" i="4" s="1"/>
  <c r="K364" i="4"/>
  <c r="F364" i="4"/>
  <c r="B364" i="4"/>
  <c r="E364" i="4" s="1"/>
  <c r="F363" i="4"/>
  <c r="E363" i="4"/>
  <c r="B363" i="4"/>
  <c r="F362" i="4"/>
  <c r="B362" i="4"/>
  <c r="E362" i="4" s="1"/>
  <c r="F361" i="4"/>
  <c r="B361" i="4"/>
  <c r="E361" i="4" s="1"/>
  <c r="F360" i="4"/>
  <c r="E360" i="4"/>
  <c r="B360" i="4"/>
  <c r="F359" i="4"/>
  <c r="B359" i="4"/>
  <c r="E359" i="4" s="1"/>
  <c r="F358" i="4"/>
  <c r="B358" i="4"/>
  <c r="E358" i="4" s="1"/>
  <c r="F357" i="4"/>
  <c r="B357" i="4"/>
  <c r="E357" i="4" s="1"/>
  <c r="G357" i="4" s="1"/>
  <c r="F356" i="4"/>
  <c r="B356" i="4"/>
  <c r="E356" i="4" s="1"/>
  <c r="G356" i="4" s="1"/>
  <c r="F355" i="4"/>
  <c r="B355" i="4"/>
  <c r="E355" i="4" s="1"/>
  <c r="G355" i="4" s="1"/>
  <c r="F354" i="4"/>
  <c r="B354" i="4"/>
  <c r="E354" i="4" s="1"/>
  <c r="G354" i="4" s="1"/>
  <c r="F353" i="4"/>
  <c r="B353" i="4"/>
  <c r="E353" i="4" s="1"/>
  <c r="G353" i="4" s="1"/>
  <c r="K352" i="4"/>
  <c r="F352" i="4"/>
  <c r="E352" i="4"/>
  <c r="G352" i="4" s="1"/>
  <c r="B352" i="4"/>
  <c r="F351" i="4"/>
  <c r="B351" i="4"/>
  <c r="E351" i="4" s="1"/>
  <c r="G351" i="4" s="1"/>
  <c r="F350" i="4"/>
  <c r="B350" i="4"/>
  <c r="E350" i="4" s="1"/>
  <c r="G350" i="4" s="1"/>
  <c r="F349" i="4"/>
  <c r="B349" i="4"/>
  <c r="E349" i="4" s="1"/>
  <c r="G349" i="4" s="1"/>
  <c r="F348" i="4"/>
  <c r="B348" i="4"/>
  <c r="E348" i="4" s="1"/>
  <c r="G348" i="4" s="1"/>
  <c r="F347" i="4"/>
  <c r="B347" i="4"/>
  <c r="E347" i="4" s="1"/>
  <c r="G347" i="4" s="1"/>
  <c r="F346" i="4"/>
  <c r="B346" i="4"/>
  <c r="E346" i="4" s="1"/>
  <c r="G346" i="4" s="1"/>
  <c r="F345" i="4"/>
  <c r="E345" i="4"/>
  <c r="G345" i="4" s="1"/>
  <c r="B345" i="4"/>
  <c r="F344" i="4"/>
  <c r="B344" i="4"/>
  <c r="E344" i="4" s="1"/>
  <c r="G344" i="4" s="1"/>
  <c r="F343" i="4"/>
  <c r="B343" i="4"/>
  <c r="E343" i="4" s="1"/>
  <c r="G343" i="4" s="1"/>
  <c r="K342" i="4"/>
  <c r="F342" i="4"/>
  <c r="E342" i="4"/>
  <c r="G342" i="4" s="1"/>
  <c r="B342" i="4"/>
  <c r="F341" i="4"/>
  <c r="B341" i="4"/>
  <c r="E341" i="4" s="1"/>
  <c r="G341" i="4" s="1"/>
  <c r="F340" i="4"/>
  <c r="B340" i="4"/>
  <c r="E340" i="4" s="1"/>
  <c r="G340" i="4" s="1"/>
  <c r="F339" i="4"/>
  <c r="E339" i="4"/>
  <c r="G339" i="4" s="1"/>
  <c r="B339" i="4"/>
  <c r="F338" i="4"/>
  <c r="B338" i="4"/>
  <c r="E338" i="4" s="1"/>
  <c r="G338" i="4" s="1"/>
  <c r="F337" i="4"/>
  <c r="B337" i="4"/>
  <c r="E337" i="4" s="1"/>
  <c r="G337" i="4" s="1"/>
  <c r="F336" i="4"/>
  <c r="E336" i="4"/>
  <c r="G336" i="4" s="1"/>
  <c r="B336" i="4"/>
  <c r="F335" i="4"/>
  <c r="B335" i="4"/>
  <c r="E335" i="4" s="1"/>
  <c r="G335" i="4" s="1"/>
  <c r="F334" i="4"/>
  <c r="B334" i="4"/>
  <c r="E334" i="4" s="1"/>
  <c r="G334" i="4" s="1"/>
  <c r="F333" i="4"/>
  <c r="B333" i="4"/>
  <c r="E333" i="4" s="1"/>
  <c r="G333" i="4" s="1"/>
  <c r="K332" i="4"/>
  <c r="G332" i="4"/>
  <c r="F332" i="4"/>
  <c r="B332" i="4"/>
  <c r="E332" i="4" s="1"/>
  <c r="F331" i="4"/>
  <c r="B331" i="4"/>
  <c r="E331" i="4" s="1"/>
  <c r="G331" i="4" s="1"/>
  <c r="G330" i="4"/>
  <c r="F330" i="4"/>
  <c r="B330" i="4"/>
  <c r="E330" i="4" s="1"/>
  <c r="F329" i="4"/>
  <c r="B329" i="4"/>
  <c r="E329" i="4" s="1"/>
  <c r="G329" i="4" s="1"/>
  <c r="F328" i="4"/>
  <c r="B328" i="4"/>
  <c r="E328" i="4" s="1"/>
  <c r="G328" i="4" s="1"/>
  <c r="F327" i="4"/>
  <c r="B327" i="4"/>
  <c r="E327" i="4" s="1"/>
  <c r="G327" i="4" s="1"/>
  <c r="F326" i="4"/>
  <c r="B326" i="4"/>
  <c r="E326" i="4" s="1"/>
  <c r="G326" i="4" s="1"/>
  <c r="F325" i="4"/>
  <c r="B325" i="4"/>
  <c r="E325" i="4" s="1"/>
  <c r="G325" i="4" s="1"/>
  <c r="F324" i="4"/>
  <c r="B324" i="4"/>
  <c r="E324" i="4" s="1"/>
  <c r="G324" i="4" s="1"/>
  <c r="F323" i="4"/>
  <c r="B323" i="4"/>
  <c r="E323" i="4" s="1"/>
  <c r="G323" i="4" s="1"/>
  <c r="K322" i="4"/>
  <c r="F322" i="4"/>
  <c r="B322" i="4"/>
  <c r="E322" i="4" s="1"/>
  <c r="G322" i="4" s="1"/>
  <c r="F321" i="4"/>
  <c r="B321" i="4"/>
  <c r="E321" i="4" s="1"/>
  <c r="G321" i="4" s="1"/>
  <c r="F320" i="4"/>
  <c r="B320" i="4"/>
  <c r="E320" i="4" s="1"/>
  <c r="G320" i="4" s="1"/>
  <c r="F319" i="4"/>
  <c r="B319" i="4"/>
  <c r="E319" i="4" s="1"/>
  <c r="G319" i="4" s="1"/>
  <c r="F318" i="4"/>
  <c r="B318" i="4"/>
  <c r="E318" i="4" s="1"/>
  <c r="G318" i="4" s="1"/>
  <c r="F317" i="4"/>
  <c r="B317" i="4"/>
  <c r="E317" i="4" s="1"/>
  <c r="G317" i="4" s="1"/>
  <c r="F316" i="4"/>
  <c r="B316" i="4"/>
  <c r="E316" i="4" s="1"/>
  <c r="G316" i="4" s="1"/>
  <c r="F315" i="4"/>
  <c r="B315" i="4"/>
  <c r="E315" i="4" s="1"/>
  <c r="G315" i="4" s="1"/>
  <c r="F314" i="4"/>
  <c r="B314" i="4"/>
  <c r="E314" i="4" s="1"/>
  <c r="G314" i="4" s="1"/>
  <c r="F313" i="4"/>
  <c r="B313" i="4"/>
  <c r="E313" i="4" s="1"/>
  <c r="G313" i="4" s="1"/>
  <c r="K312" i="4"/>
  <c r="F312" i="4"/>
  <c r="B312" i="4"/>
  <c r="E312" i="4" s="1"/>
  <c r="G312" i="4" s="1"/>
  <c r="F311" i="4"/>
  <c r="B311" i="4"/>
  <c r="E311" i="4" s="1"/>
  <c r="G311" i="4" s="1"/>
  <c r="F310" i="4"/>
  <c r="B310" i="4"/>
  <c r="E310" i="4" s="1"/>
  <c r="G310" i="4" s="1"/>
  <c r="F309" i="4"/>
  <c r="B309" i="4"/>
  <c r="E309" i="4" s="1"/>
  <c r="G309" i="4" s="1"/>
  <c r="F308" i="4"/>
  <c r="B308" i="4"/>
  <c r="E308" i="4" s="1"/>
  <c r="G308" i="4" s="1"/>
  <c r="F307" i="4"/>
  <c r="B307" i="4"/>
  <c r="E307" i="4" s="1"/>
  <c r="G307" i="4" s="1"/>
  <c r="F306" i="4"/>
  <c r="B306" i="4"/>
  <c r="E306" i="4" s="1"/>
  <c r="G306" i="4" s="1"/>
  <c r="F305" i="4"/>
  <c r="B305" i="4"/>
  <c r="E305" i="4" s="1"/>
  <c r="G305" i="4" s="1"/>
  <c r="F304" i="4"/>
  <c r="B304" i="4"/>
  <c r="E304" i="4" s="1"/>
  <c r="G304" i="4" s="1"/>
  <c r="F303" i="4"/>
  <c r="B303" i="4"/>
  <c r="E303" i="4" s="1"/>
  <c r="G303" i="4" s="1"/>
  <c r="K302" i="4"/>
  <c r="F302" i="4"/>
  <c r="B302" i="4"/>
  <c r="E302" i="4" s="1"/>
  <c r="G302" i="4" s="1"/>
  <c r="F301" i="4"/>
  <c r="B301" i="4"/>
  <c r="E301" i="4" s="1"/>
  <c r="G301" i="4" s="1"/>
  <c r="F300" i="4"/>
  <c r="B300" i="4"/>
  <c r="E300" i="4" s="1"/>
  <c r="G300" i="4" s="1"/>
  <c r="F299" i="4"/>
  <c r="B299" i="4"/>
  <c r="E299" i="4" s="1"/>
  <c r="G299" i="4" s="1"/>
  <c r="F298" i="4"/>
  <c r="B298" i="4"/>
  <c r="E298" i="4" s="1"/>
  <c r="G298" i="4" s="1"/>
  <c r="F297" i="4"/>
  <c r="B297" i="4"/>
  <c r="E297" i="4" s="1"/>
  <c r="F296" i="4"/>
  <c r="B296" i="4"/>
  <c r="E296" i="4" s="1"/>
  <c r="F295" i="4"/>
  <c r="B295" i="4"/>
  <c r="E295" i="4" s="1"/>
  <c r="F294" i="4"/>
  <c r="B294" i="4"/>
  <c r="E294" i="4" s="1"/>
  <c r="K293" i="4"/>
  <c r="F293" i="4"/>
  <c r="B293" i="4"/>
  <c r="E293" i="4" s="1"/>
  <c r="F292" i="4"/>
  <c r="B292" i="4"/>
  <c r="E292" i="4" s="1"/>
  <c r="F291" i="4"/>
  <c r="B291" i="4"/>
  <c r="E291" i="4" s="1"/>
  <c r="F290" i="4"/>
  <c r="B290" i="4"/>
  <c r="E290" i="4" s="1"/>
  <c r="F289" i="4"/>
  <c r="E289" i="4"/>
  <c r="B289" i="4"/>
  <c r="F288" i="4"/>
  <c r="B288" i="4"/>
  <c r="E288" i="4" s="1"/>
  <c r="F287" i="4"/>
  <c r="B287" i="4"/>
  <c r="E287" i="4" s="1"/>
  <c r="K286" i="4"/>
  <c r="F286" i="4"/>
  <c r="B286" i="4"/>
  <c r="E286" i="4" s="1"/>
  <c r="F285" i="4"/>
  <c r="B285" i="4"/>
  <c r="E285" i="4" s="1"/>
  <c r="F284" i="4"/>
  <c r="B284" i="4"/>
  <c r="E284" i="4" s="1"/>
  <c r="G284" i="4" s="1"/>
  <c r="F283" i="4"/>
  <c r="B283" i="4"/>
  <c r="E283" i="4" s="1"/>
  <c r="G283" i="4" s="1"/>
  <c r="F282" i="4"/>
  <c r="E282" i="4"/>
  <c r="G282" i="4" s="1"/>
  <c r="B282" i="4"/>
  <c r="F281" i="4"/>
  <c r="B281" i="4"/>
  <c r="E281" i="4" s="1"/>
  <c r="G281" i="4" s="1"/>
  <c r="F280" i="4"/>
  <c r="B280" i="4"/>
  <c r="E280" i="4" s="1"/>
  <c r="G280" i="4" s="1"/>
  <c r="F279" i="4"/>
  <c r="B279" i="4"/>
  <c r="E279" i="4" s="1"/>
  <c r="G279" i="4" s="1"/>
  <c r="K278" i="4"/>
  <c r="F278" i="4"/>
  <c r="B278" i="4"/>
  <c r="E278" i="4" s="1"/>
  <c r="G278" i="4" s="1"/>
  <c r="F277" i="4"/>
  <c r="B277" i="4"/>
  <c r="E277" i="4" s="1"/>
  <c r="G277" i="4" s="1"/>
  <c r="F276" i="4"/>
  <c r="B276" i="4"/>
  <c r="E276" i="4" s="1"/>
  <c r="G276" i="4" s="1"/>
  <c r="F275" i="4"/>
  <c r="B275" i="4"/>
  <c r="E275" i="4" s="1"/>
  <c r="G275" i="4" s="1"/>
  <c r="F274" i="4"/>
  <c r="B274" i="4"/>
  <c r="E274" i="4" s="1"/>
  <c r="G274" i="4" s="1"/>
  <c r="F273" i="4"/>
  <c r="B273" i="4"/>
  <c r="E273" i="4" s="1"/>
  <c r="G273" i="4" s="1"/>
  <c r="F272" i="4"/>
  <c r="B272" i="4"/>
  <c r="E272" i="4" s="1"/>
  <c r="G272" i="4" s="1"/>
  <c r="F271" i="4"/>
  <c r="B271" i="4"/>
  <c r="E271" i="4" s="1"/>
  <c r="G271" i="4" s="1"/>
  <c r="G270" i="4"/>
  <c r="F270" i="4"/>
  <c r="B270" i="4"/>
  <c r="E270" i="4" s="1"/>
  <c r="F269" i="4"/>
  <c r="B269" i="4"/>
  <c r="E269" i="4" s="1"/>
  <c r="G269" i="4" s="1"/>
  <c r="K268" i="4"/>
  <c r="F268" i="4"/>
  <c r="B268" i="4"/>
  <c r="E268" i="4" s="1"/>
  <c r="G268" i="4" s="1"/>
  <c r="F267" i="4"/>
  <c r="B267" i="4"/>
  <c r="E267" i="4" s="1"/>
  <c r="G267" i="4" s="1"/>
  <c r="F266" i="4"/>
  <c r="B266" i="4"/>
  <c r="E266" i="4" s="1"/>
  <c r="G266" i="4" s="1"/>
  <c r="F265" i="4"/>
  <c r="B265" i="4"/>
  <c r="E265" i="4" s="1"/>
  <c r="G265" i="4" s="1"/>
  <c r="F264" i="4"/>
  <c r="B264" i="4"/>
  <c r="E264" i="4" s="1"/>
  <c r="G264" i="4" s="1"/>
  <c r="F263" i="4"/>
  <c r="B263" i="4"/>
  <c r="E263" i="4" s="1"/>
  <c r="G263" i="4" s="1"/>
  <c r="F262" i="4"/>
  <c r="B262" i="4"/>
  <c r="E262" i="4" s="1"/>
  <c r="G262" i="4" s="1"/>
  <c r="F261" i="4"/>
  <c r="B261" i="4"/>
  <c r="E261" i="4" s="1"/>
  <c r="G261" i="4" s="1"/>
  <c r="F260" i="4"/>
  <c r="B260" i="4"/>
  <c r="E260" i="4" s="1"/>
  <c r="G260" i="4" s="1"/>
  <c r="F259" i="4"/>
  <c r="B259" i="4"/>
  <c r="E259" i="4" s="1"/>
  <c r="G259" i="4" s="1"/>
  <c r="K258" i="4"/>
  <c r="F258" i="4"/>
  <c r="B258" i="4"/>
  <c r="E258" i="4" s="1"/>
  <c r="G258" i="4" s="1"/>
  <c r="G257" i="4"/>
  <c r="F257" i="4"/>
  <c r="E257" i="4"/>
  <c r="B257" i="4"/>
  <c r="F256" i="4"/>
  <c r="B256" i="4"/>
  <c r="E256" i="4" s="1"/>
  <c r="G256" i="4" s="1"/>
  <c r="F255" i="4"/>
  <c r="B255" i="4"/>
  <c r="E255" i="4" s="1"/>
  <c r="G255" i="4" s="1"/>
  <c r="F254" i="4"/>
  <c r="B254" i="4"/>
  <c r="E254" i="4" s="1"/>
  <c r="G254" i="4" s="1"/>
  <c r="F253" i="4"/>
  <c r="E253" i="4"/>
  <c r="G253" i="4" s="1"/>
  <c r="B253" i="4"/>
  <c r="F252" i="4"/>
  <c r="B252" i="4"/>
  <c r="E252" i="4" s="1"/>
  <c r="G252" i="4" s="1"/>
  <c r="F251" i="4"/>
  <c r="E251" i="4"/>
  <c r="G251" i="4" s="1"/>
  <c r="B251" i="4"/>
  <c r="F250" i="4"/>
  <c r="B250" i="4"/>
  <c r="E250" i="4" s="1"/>
  <c r="G250" i="4" s="1"/>
  <c r="F249" i="4"/>
  <c r="B249" i="4"/>
  <c r="E249" i="4" s="1"/>
  <c r="G249" i="4" s="1"/>
  <c r="K248" i="4"/>
  <c r="F248" i="4"/>
  <c r="E248" i="4"/>
  <c r="G248" i="4" s="1"/>
  <c r="B248" i="4"/>
  <c r="F247" i="4"/>
  <c r="E247" i="4"/>
  <c r="G247" i="4" s="1"/>
  <c r="B247" i="4"/>
  <c r="F246" i="4"/>
  <c r="E246" i="4"/>
  <c r="G246" i="4" s="1"/>
  <c r="B246" i="4"/>
  <c r="F245" i="4"/>
  <c r="E245" i="4"/>
  <c r="G245" i="4" s="1"/>
  <c r="B245" i="4"/>
  <c r="F244" i="4"/>
  <c r="E244" i="4"/>
  <c r="G244" i="4" s="1"/>
  <c r="B244" i="4"/>
  <c r="F243" i="4"/>
  <c r="E243" i="4"/>
  <c r="G243" i="4" s="1"/>
  <c r="B243" i="4"/>
  <c r="F242" i="4"/>
  <c r="E242" i="4"/>
  <c r="G242" i="4" s="1"/>
  <c r="B242" i="4"/>
  <c r="F241" i="4"/>
  <c r="E241" i="4"/>
  <c r="G241" i="4" s="1"/>
  <c r="B241" i="4"/>
  <c r="F240" i="4"/>
  <c r="E240" i="4"/>
  <c r="G240" i="4" s="1"/>
  <c r="B240" i="4"/>
  <c r="F239" i="4"/>
  <c r="E239" i="4"/>
  <c r="G239" i="4" s="1"/>
  <c r="B239" i="4"/>
  <c r="K238" i="4"/>
  <c r="F238" i="4"/>
  <c r="B238" i="4"/>
  <c r="E238" i="4" s="1"/>
  <c r="G238" i="4" s="1"/>
  <c r="F237" i="4"/>
  <c r="B237" i="4"/>
  <c r="E237" i="4" s="1"/>
  <c r="G237" i="4" s="1"/>
  <c r="F236" i="4"/>
  <c r="B236" i="4"/>
  <c r="E236" i="4" s="1"/>
  <c r="G236" i="4" s="1"/>
  <c r="F235" i="4"/>
  <c r="B235" i="4"/>
  <c r="E235" i="4" s="1"/>
  <c r="G235" i="4" s="1"/>
  <c r="F234" i="4"/>
  <c r="B234" i="4"/>
  <c r="E234" i="4" s="1"/>
  <c r="G234" i="4" s="1"/>
  <c r="F233" i="4"/>
  <c r="E233" i="4"/>
  <c r="B233" i="4"/>
  <c r="K232" i="4"/>
  <c r="F232" i="4"/>
  <c r="E232" i="4"/>
  <c r="B232" i="4"/>
  <c r="F231" i="4"/>
  <c r="B231" i="4"/>
  <c r="E231" i="4" s="1"/>
  <c r="F230" i="4"/>
  <c r="B230" i="4"/>
  <c r="E230" i="4" s="1"/>
  <c r="F229" i="4"/>
  <c r="B229" i="4"/>
  <c r="E229" i="4" s="1"/>
  <c r="K228" i="4"/>
  <c r="F228" i="4"/>
  <c r="B228" i="4"/>
  <c r="E228" i="4" s="1"/>
  <c r="F227" i="4"/>
  <c r="B227" i="4"/>
  <c r="E227" i="4" s="1"/>
  <c r="F226" i="4"/>
  <c r="B226" i="4"/>
  <c r="E226" i="4" s="1"/>
  <c r="F225" i="4"/>
  <c r="B225" i="4"/>
  <c r="E225" i="4" s="1"/>
  <c r="F224" i="4"/>
  <c r="E224" i="4"/>
  <c r="B224" i="4"/>
  <c r="F223" i="4"/>
  <c r="B223" i="4"/>
  <c r="E223" i="4" s="1"/>
  <c r="K222" i="4"/>
  <c r="F222" i="4"/>
  <c r="B222" i="4"/>
  <c r="E222" i="4" s="1"/>
  <c r="F221" i="4"/>
  <c r="B221" i="4"/>
  <c r="E221" i="4" s="1"/>
  <c r="F220" i="4"/>
  <c r="B220" i="4"/>
  <c r="E220" i="4" s="1"/>
  <c r="F219" i="4"/>
  <c r="B219" i="4"/>
  <c r="E219" i="4" s="1"/>
  <c r="G219" i="4" s="1"/>
  <c r="F218" i="4"/>
  <c r="B218" i="4"/>
  <c r="E218" i="4" s="1"/>
  <c r="G218" i="4" s="1"/>
  <c r="F217" i="4"/>
  <c r="E217" i="4"/>
  <c r="G217" i="4" s="1"/>
  <c r="B217" i="4"/>
  <c r="F216" i="4"/>
  <c r="B216" i="4"/>
  <c r="E216" i="4" s="1"/>
  <c r="G216" i="4" s="1"/>
  <c r="F215" i="4"/>
  <c r="B215" i="4"/>
  <c r="E215" i="4" s="1"/>
  <c r="G215" i="4" s="1"/>
  <c r="K214" i="4"/>
  <c r="F214" i="4"/>
  <c r="B214" i="4"/>
  <c r="E214" i="4" s="1"/>
  <c r="G214" i="4" s="1"/>
  <c r="F213" i="4"/>
  <c r="E213" i="4"/>
  <c r="G213" i="4" s="1"/>
  <c r="B213" i="4"/>
  <c r="F212" i="4"/>
  <c r="B212" i="4"/>
  <c r="E212" i="4" s="1"/>
  <c r="G212" i="4" s="1"/>
  <c r="F211" i="4"/>
  <c r="E211" i="4"/>
  <c r="G211" i="4" s="1"/>
  <c r="B211" i="4"/>
  <c r="F210" i="4"/>
  <c r="B210" i="4"/>
  <c r="E210" i="4" s="1"/>
  <c r="G210" i="4" s="1"/>
  <c r="F209" i="4"/>
  <c r="B209" i="4"/>
  <c r="E209" i="4" s="1"/>
  <c r="G209" i="4" s="1"/>
  <c r="F208" i="4"/>
  <c r="E208" i="4"/>
  <c r="G208" i="4" s="1"/>
  <c r="B208" i="4"/>
  <c r="F207" i="4"/>
  <c r="B207" i="4"/>
  <c r="E207" i="4" s="1"/>
  <c r="G207" i="4" s="1"/>
  <c r="F206" i="4"/>
  <c r="B206" i="4"/>
  <c r="E206" i="4" s="1"/>
  <c r="G206" i="4" s="1"/>
  <c r="F205" i="4"/>
  <c r="E205" i="4"/>
  <c r="G205" i="4" s="1"/>
  <c r="B205" i="4"/>
  <c r="K204" i="4"/>
  <c r="F204" i="4"/>
  <c r="E204" i="4"/>
  <c r="G204" i="4" s="1"/>
  <c r="B204" i="4"/>
  <c r="G203" i="4"/>
  <c r="F203" i="4"/>
  <c r="E203" i="4"/>
  <c r="B203" i="4"/>
  <c r="F202" i="4"/>
  <c r="B202" i="4"/>
  <c r="E202" i="4" s="1"/>
  <c r="G202" i="4" s="1"/>
  <c r="F201" i="4"/>
  <c r="B201" i="4"/>
  <c r="E201" i="4" s="1"/>
  <c r="G201" i="4" s="1"/>
  <c r="F200" i="4"/>
  <c r="E200" i="4"/>
  <c r="G200" i="4" s="1"/>
  <c r="B200" i="4"/>
  <c r="F199" i="4"/>
  <c r="E199" i="4"/>
  <c r="G199" i="4" s="1"/>
  <c r="B199" i="4"/>
  <c r="F198" i="4"/>
  <c r="B198" i="4"/>
  <c r="E198" i="4" s="1"/>
  <c r="G198" i="4" s="1"/>
  <c r="F197" i="4"/>
  <c r="B197" i="4"/>
  <c r="E197" i="4" s="1"/>
  <c r="G197" i="4" s="1"/>
  <c r="F196" i="4"/>
  <c r="E196" i="4"/>
  <c r="G196" i="4" s="1"/>
  <c r="B196" i="4"/>
  <c r="F195" i="4"/>
  <c r="B195" i="4"/>
  <c r="E195" i="4" s="1"/>
  <c r="G195" i="4" s="1"/>
  <c r="K194" i="4"/>
  <c r="F194" i="4"/>
  <c r="E194" i="4"/>
  <c r="G194" i="4" s="1"/>
  <c r="B194" i="4"/>
  <c r="F193" i="4"/>
  <c r="B193" i="4"/>
  <c r="E193" i="4" s="1"/>
  <c r="G193" i="4" s="1"/>
  <c r="F192" i="4"/>
  <c r="B192" i="4"/>
  <c r="E192" i="4" s="1"/>
  <c r="G192" i="4" s="1"/>
  <c r="F191" i="4"/>
  <c r="B191" i="4"/>
  <c r="E191" i="4" s="1"/>
  <c r="G191" i="4" s="1"/>
  <c r="F190" i="4"/>
  <c r="B190" i="4"/>
  <c r="E190" i="4" s="1"/>
  <c r="G190" i="4" s="1"/>
  <c r="F189" i="4"/>
  <c r="B189" i="4"/>
  <c r="E189" i="4" s="1"/>
  <c r="K188" i="4"/>
  <c r="F188" i="4"/>
  <c r="B188" i="4"/>
  <c r="E188" i="4" s="1"/>
  <c r="F187" i="4"/>
  <c r="B187" i="4"/>
  <c r="E187" i="4" s="1"/>
  <c r="F186" i="4"/>
  <c r="B186" i="4"/>
  <c r="E186" i="4" s="1"/>
  <c r="F185" i="4"/>
  <c r="B185" i="4"/>
  <c r="E185" i="4" s="1"/>
  <c r="F184" i="4"/>
  <c r="E184" i="4"/>
  <c r="B184" i="4"/>
  <c r="K183" i="4"/>
  <c r="F183" i="4"/>
  <c r="B183" i="4"/>
  <c r="E183" i="4" s="1"/>
  <c r="F182" i="4"/>
  <c r="E182" i="4"/>
  <c r="B182" i="4"/>
  <c r="F181" i="4"/>
  <c r="B181" i="4"/>
  <c r="E181" i="4" s="1"/>
  <c r="F180" i="4"/>
  <c r="B180" i="4"/>
  <c r="E180" i="4" s="1"/>
  <c r="F179" i="4"/>
  <c r="B179" i="4"/>
  <c r="E179" i="4" s="1"/>
  <c r="K178" i="4"/>
  <c r="F178" i="4"/>
  <c r="B178" i="4"/>
  <c r="E178" i="4" s="1"/>
  <c r="F177" i="4"/>
  <c r="E177" i="4"/>
  <c r="B177" i="4"/>
  <c r="F176" i="4"/>
  <c r="B176" i="4"/>
  <c r="E176" i="4" s="1"/>
  <c r="G176" i="4" s="1"/>
  <c r="F175" i="4"/>
  <c r="E175" i="4"/>
  <c r="G175" i="4" s="1"/>
  <c r="B175" i="4"/>
  <c r="F174" i="4"/>
  <c r="B174" i="4"/>
  <c r="E174" i="4" s="1"/>
  <c r="G174" i="4" s="1"/>
  <c r="F173" i="4"/>
  <c r="B173" i="4"/>
  <c r="E173" i="4" s="1"/>
  <c r="G173" i="4" s="1"/>
  <c r="F172" i="4"/>
  <c r="E172" i="4"/>
  <c r="G172" i="4" s="1"/>
  <c r="B172" i="4"/>
  <c r="K171" i="4"/>
  <c r="F171" i="4"/>
  <c r="B171" i="4"/>
  <c r="E171" i="4" s="1"/>
  <c r="G171" i="4" s="1"/>
  <c r="G170" i="4"/>
  <c r="F170" i="4"/>
  <c r="B170" i="4"/>
  <c r="E170" i="4" s="1"/>
  <c r="F169" i="4"/>
  <c r="E169" i="4"/>
  <c r="G169" i="4" s="1"/>
  <c r="B169" i="4"/>
  <c r="F168" i="4"/>
  <c r="B168" i="4"/>
  <c r="E168" i="4" s="1"/>
  <c r="G168" i="4" s="1"/>
  <c r="F167" i="4"/>
  <c r="B167" i="4"/>
  <c r="E167" i="4" s="1"/>
  <c r="G167" i="4" s="1"/>
  <c r="F166" i="4"/>
  <c r="B166" i="4"/>
  <c r="E166" i="4" s="1"/>
  <c r="G166" i="4" s="1"/>
  <c r="F165" i="4"/>
  <c r="B165" i="4"/>
  <c r="E165" i="4" s="1"/>
  <c r="G165" i="4" s="1"/>
  <c r="F164" i="4"/>
  <c r="E164" i="4"/>
  <c r="G164" i="4" s="1"/>
  <c r="B164" i="4"/>
  <c r="F163" i="4"/>
  <c r="B163" i="4"/>
  <c r="E163" i="4" s="1"/>
  <c r="G163" i="4" s="1"/>
  <c r="F162" i="4"/>
  <c r="B162" i="4"/>
  <c r="E162" i="4" s="1"/>
  <c r="G162" i="4" s="1"/>
  <c r="K161" i="4"/>
  <c r="F161" i="4"/>
  <c r="B161" i="4"/>
  <c r="E161" i="4" s="1"/>
  <c r="G161" i="4" s="1"/>
  <c r="F160" i="4"/>
  <c r="B160" i="4"/>
  <c r="E160" i="4" s="1"/>
  <c r="G160" i="4" s="1"/>
  <c r="F159" i="4"/>
  <c r="B159" i="4"/>
  <c r="E159" i="4" s="1"/>
  <c r="G159" i="4" s="1"/>
  <c r="F158" i="4"/>
  <c r="B158" i="4"/>
  <c r="E158" i="4" s="1"/>
  <c r="G158" i="4" s="1"/>
  <c r="F157" i="4"/>
  <c r="B157" i="4"/>
  <c r="E157" i="4" s="1"/>
  <c r="G157" i="4" s="1"/>
  <c r="F156" i="4"/>
  <c r="B156" i="4"/>
  <c r="E156" i="4" s="1"/>
  <c r="G156" i="4" s="1"/>
  <c r="G155" i="4"/>
  <c r="F155" i="4"/>
  <c r="B155" i="4"/>
  <c r="E155" i="4" s="1"/>
  <c r="F154" i="4"/>
  <c r="B154" i="4"/>
  <c r="E154" i="4" s="1"/>
  <c r="G154" i="4" s="1"/>
  <c r="F153" i="4"/>
  <c r="B153" i="4"/>
  <c r="E153" i="4" s="1"/>
  <c r="G153" i="4" s="1"/>
  <c r="K152" i="4"/>
  <c r="F152" i="4"/>
  <c r="B152" i="4"/>
  <c r="E152" i="4" s="1"/>
  <c r="G152" i="4" s="1"/>
  <c r="F151" i="4"/>
  <c r="B151" i="4"/>
  <c r="E151" i="4" s="1"/>
  <c r="G151" i="4" s="1"/>
  <c r="F150" i="4"/>
  <c r="B150" i="4"/>
  <c r="E150" i="4" s="1"/>
  <c r="G150" i="4" s="1"/>
  <c r="F149" i="4"/>
  <c r="B149" i="4"/>
  <c r="E149" i="4" s="1"/>
  <c r="G149" i="4" s="1"/>
  <c r="F148" i="4"/>
  <c r="B148" i="4"/>
  <c r="E148" i="4" s="1"/>
  <c r="G148" i="4" s="1"/>
  <c r="F147" i="4"/>
  <c r="B147" i="4"/>
  <c r="E147" i="4" s="1"/>
  <c r="G147" i="4" s="1"/>
  <c r="F146" i="4"/>
  <c r="B146" i="4"/>
  <c r="E146" i="4" s="1"/>
  <c r="G146" i="4" s="1"/>
  <c r="F145" i="4"/>
  <c r="B145" i="4"/>
  <c r="E145" i="4" s="1"/>
  <c r="G145" i="4" s="1"/>
  <c r="F144" i="4"/>
  <c r="E144" i="4"/>
  <c r="G144" i="4" s="1"/>
  <c r="B144" i="4"/>
  <c r="F143" i="4"/>
  <c r="B143" i="4"/>
  <c r="E143" i="4" s="1"/>
  <c r="G143" i="4" s="1"/>
  <c r="F142" i="4"/>
  <c r="B142" i="4"/>
  <c r="E142" i="4" s="1"/>
  <c r="G142" i="4" s="1"/>
  <c r="K141" i="4"/>
  <c r="F141" i="4"/>
  <c r="B141" i="4"/>
  <c r="E141" i="4" s="1"/>
  <c r="G141" i="4" s="1"/>
  <c r="F140" i="4"/>
  <c r="E140" i="4"/>
  <c r="G140" i="4" s="1"/>
  <c r="B140" i="4"/>
  <c r="F139" i="4"/>
  <c r="B139" i="4"/>
  <c r="E139" i="4" s="1"/>
  <c r="G139" i="4" s="1"/>
  <c r="F138" i="4"/>
  <c r="E138" i="4"/>
  <c r="G138" i="4" s="1"/>
  <c r="B138" i="4"/>
  <c r="F137" i="4"/>
  <c r="B137" i="4"/>
  <c r="E137" i="4" s="1"/>
  <c r="G137" i="4" s="1"/>
  <c r="F136" i="4"/>
  <c r="B136" i="4"/>
  <c r="E136" i="4" s="1"/>
  <c r="G136" i="4" s="1"/>
  <c r="F135" i="4"/>
  <c r="E135" i="4"/>
  <c r="G135" i="4" s="1"/>
  <c r="B135" i="4"/>
  <c r="F134" i="4"/>
  <c r="B134" i="4"/>
  <c r="E134" i="4" s="1"/>
  <c r="G134" i="4" s="1"/>
  <c r="F133" i="4"/>
  <c r="B133" i="4"/>
  <c r="E133" i="4" s="1"/>
  <c r="G133" i="4" s="1"/>
  <c r="F132" i="4"/>
  <c r="E132" i="4"/>
  <c r="G132" i="4" s="1"/>
  <c r="B132" i="4"/>
  <c r="K131" i="4"/>
  <c r="F131" i="4"/>
  <c r="E131" i="4"/>
  <c r="G131" i="4" s="1"/>
  <c r="B131" i="4"/>
  <c r="G130" i="4"/>
  <c r="F130" i="4"/>
  <c r="E130" i="4"/>
  <c r="B130" i="4"/>
  <c r="F129" i="4"/>
  <c r="B129" i="4"/>
  <c r="E129" i="4" s="1"/>
  <c r="G129" i="4" s="1"/>
  <c r="F128" i="4"/>
  <c r="B128" i="4"/>
  <c r="E128" i="4" s="1"/>
  <c r="G128" i="4" s="1"/>
  <c r="F127" i="4"/>
  <c r="E127" i="4"/>
  <c r="G127" i="4" s="1"/>
  <c r="B127" i="4"/>
  <c r="F126" i="4"/>
  <c r="E126" i="4"/>
  <c r="G126" i="4" s="1"/>
  <c r="B126" i="4"/>
  <c r="F125" i="4"/>
  <c r="B125" i="4"/>
  <c r="E125" i="4" s="1"/>
  <c r="G125" i="4" s="1"/>
  <c r="F124" i="4"/>
  <c r="B124" i="4"/>
  <c r="E124" i="4" s="1"/>
  <c r="G124" i="4" s="1"/>
  <c r="F123" i="4"/>
  <c r="E123" i="4"/>
  <c r="G123" i="4" s="1"/>
  <c r="B123" i="4"/>
  <c r="F122" i="4"/>
  <c r="B122" i="4"/>
  <c r="E122" i="4" s="1"/>
  <c r="G122" i="4" s="1"/>
  <c r="K121" i="4"/>
  <c r="F121" i="4"/>
  <c r="B121" i="4"/>
  <c r="E121" i="4" s="1"/>
  <c r="G121" i="4" s="1"/>
  <c r="F120" i="4"/>
  <c r="B120" i="4"/>
  <c r="E120" i="4" s="1"/>
  <c r="G120" i="4" s="1"/>
  <c r="F119" i="4"/>
  <c r="B119" i="4"/>
  <c r="E119" i="4" s="1"/>
  <c r="G119" i="4" s="1"/>
  <c r="F118" i="4"/>
  <c r="B118" i="4"/>
  <c r="E118" i="4" s="1"/>
  <c r="G118" i="4" s="1"/>
  <c r="F117" i="4"/>
  <c r="B117" i="4"/>
  <c r="E117" i="4" s="1"/>
  <c r="G117" i="4" s="1"/>
  <c r="G116" i="4"/>
  <c r="F116" i="4"/>
  <c r="B116" i="4"/>
  <c r="E116" i="4" s="1"/>
  <c r="F115" i="4"/>
  <c r="B115" i="4"/>
  <c r="E115" i="4" s="1"/>
  <c r="G115" i="4" s="1"/>
  <c r="F114" i="4"/>
  <c r="B114" i="4"/>
  <c r="E114" i="4" s="1"/>
  <c r="G114" i="4" s="1"/>
  <c r="F113" i="4"/>
  <c r="B113" i="4"/>
  <c r="E113" i="4" s="1"/>
  <c r="G113" i="4" s="1"/>
  <c r="F112" i="4"/>
  <c r="B112" i="4"/>
  <c r="E112" i="4" s="1"/>
  <c r="G112" i="4" s="1"/>
  <c r="K111" i="4"/>
  <c r="F111" i="4"/>
  <c r="B111" i="4"/>
  <c r="E111" i="4" s="1"/>
  <c r="G111" i="4" s="1"/>
  <c r="F110" i="4"/>
  <c r="B110" i="4"/>
  <c r="E110" i="4" s="1"/>
  <c r="G110" i="4" s="1"/>
  <c r="F109" i="4"/>
  <c r="B109" i="4"/>
  <c r="E109" i="4" s="1"/>
  <c r="G109" i="4" s="1"/>
  <c r="F108" i="4"/>
  <c r="B108" i="4"/>
  <c r="E108" i="4" s="1"/>
  <c r="G108" i="4" s="1"/>
  <c r="F107" i="4"/>
  <c r="B107" i="4"/>
  <c r="E107" i="4" s="1"/>
  <c r="G107" i="4" s="1"/>
  <c r="F106" i="4"/>
  <c r="B106" i="4"/>
  <c r="E106" i="4" s="1"/>
  <c r="F105" i="4"/>
  <c r="E105" i="4"/>
  <c r="B105" i="4"/>
  <c r="F104" i="4"/>
  <c r="B104" i="4"/>
  <c r="E104" i="4" s="1"/>
  <c r="K103" i="4"/>
  <c r="F103" i="4"/>
  <c r="B103" i="4"/>
  <c r="E103" i="4" s="1"/>
  <c r="F102" i="4"/>
  <c r="B102" i="4"/>
  <c r="E102" i="4" s="1"/>
  <c r="F101" i="4"/>
  <c r="B101" i="4"/>
  <c r="E101" i="4" s="1"/>
  <c r="F100" i="4"/>
  <c r="B100" i="4"/>
  <c r="E100" i="4" s="1"/>
  <c r="F99" i="4"/>
  <c r="E99" i="4"/>
  <c r="B99" i="4"/>
  <c r="F98" i="4"/>
  <c r="B98" i="4"/>
  <c r="E98" i="4" s="1"/>
  <c r="F97" i="4"/>
  <c r="B97" i="4"/>
  <c r="E97" i="4" s="1"/>
  <c r="K96" i="4"/>
  <c r="F96" i="4"/>
  <c r="B96" i="4"/>
  <c r="E96" i="4" s="1"/>
  <c r="F95" i="4"/>
  <c r="B95" i="4"/>
  <c r="E95" i="4" s="1"/>
  <c r="F94" i="4"/>
  <c r="E94" i="4"/>
  <c r="B94" i="4"/>
  <c r="F93" i="4"/>
  <c r="B93" i="4"/>
  <c r="E93" i="4" s="1"/>
  <c r="F92" i="4"/>
  <c r="B92" i="4"/>
  <c r="E92" i="4" s="1"/>
  <c r="G91" i="4"/>
  <c r="F91" i="4"/>
  <c r="B91" i="4"/>
  <c r="E91" i="4" s="1"/>
  <c r="F90" i="4"/>
  <c r="B90" i="4"/>
  <c r="E90" i="4" s="1"/>
  <c r="G90" i="4" s="1"/>
  <c r="F89" i="4"/>
  <c r="B89" i="4"/>
  <c r="E89" i="4" s="1"/>
  <c r="G89" i="4" s="1"/>
  <c r="F88" i="4"/>
  <c r="B88" i="4"/>
  <c r="E88" i="4" s="1"/>
  <c r="G88" i="4" s="1"/>
  <c r="F87" i="4"/>
  <c r="B87" i="4"/>
  <c r="E87" i="4" s="1"/>
  <c r="G87" i="4" s="1"/>
  <c r="K86" i="4"/>
  <c r="F86" i="4"/>
  <c r="B86" i="4"/>
  <c r="E86" i="4" s="1"/>
  <c r="G86" i="4" s="1"/>
  <c r="F85" i="4"/>
  <c r="B85" i="4"/>
  <c r="E85" i="4" s="1"/>
  <c r="G85" i="4" s="1"/>
  <c r="F84" i="4"/>
  <c r="B84" i="4"/>
  <c r="E84" i="4" s="1"/>
  <c r="G84" i="4" s="1"/>
  <c r="F83" i="4"/>
  <c r="B83" i="4"/>
  <c r="E83" i="4" s="1"/>
  <c r="G83" i="4" s="1"/>
  <c r="F82" i="4"/>
  <c r="B82" i="4"/>
  <c r="E82" i="4" s="1"/>
  <c r="G82" i="4" s="1"/>
  <c r="F81" i="4"/>
  <c r="B81" i="4"/>
  <c r="E81" i="4" s="1"/>
  <c r="G81" i="4" s="1"/>
  <c r="F80" i="4"/>
  <c r="E80" i="4"/>
  <c r="G80" i="4" s="1"/>
  <c r="B80" i="4"/>
  <c r="F79" i="4"/>
  <c r="B79" i="4"/>
  <c r="E79" i="4" s="1"/>
  <c r="G79" i="4" s="1"/>
  <c r="F78" i="4"/>
  <c r="B78" i="4"/>
  <c r="E78" i="4" s="1"/>
  <c r="G78" i="4" s="1"/>
  <c r="F77" i="4"/>
  <c r="E77" i="4"/>
  <c r="G77" i="4" s="1"/>
  <c r="B77" i="4"/>
  <c r="K76" i="4"/>
  <c r="F76" i="4"/>
  <c r="E76" i="4"/>
  <c r="G76" i="4" s="1"/>
  <c r="B76" i="4"/>
  <c r="F75" i="4"/>
  <c r="B75" i="4"/>
  <c r="E75" i="4" s="1"/>
  <c r="G75" i="4" s="1"/>
  <c r="F74" i="4"/>
  <c r="E74" i="4"/>
  <c r="G74" i="4" s="1"/>
  <c r="B74" i="4"/>
  <c r="F73" i="4"/>
  <c r="B73" i="4"/>
  <c r="E73" i="4" s="1"/>
  <c r="G73" i="4" s="1"/>
  <c r="F72" i="4"/>
  <c r="B72" i="4"/>
  <c r="E72" i="4" s="1"/>
  <c r="G72" i="4" s="1"/>
  <c r="F71" i="4"/>
  <c r="E71" i="4"/>
  <c r="B71" i="4"/>
  <c r="F70" i="4"/>
  <c r="B70" i="4"/>
  <c r="E70" i="4" s="1"/>
  <c r="F69" i="4"/>
  <c r="B69" i="4"/>
  <c r="E69" i="4" s="1"/>
  <c r="K68" i="4"/>
  <c r="F68" i="4"/>
  <c r="B68" i="4"/>
  <c r="E68" i="4" s="1"/>
  <c r="F67" i="4"/>
  <c r="E67" i="4"/>
  <c r="B67" i="4"/>
  <c r="F66" i="4"/>
  <c r="B66" i="4"/>
  <c r="E66" i="4" s="1"/>
  <c r="F65" i="4"/>
  <c r="B65" i="4"/>
  <c r="E65" i="4" s="1"/>
  <c r="F64" i="4"/>
  <c r="E64" i="4"/>
  <c r="B64" i="4"/>
  <c r="F63" i="4"/>
  <c r="B63" i="4"/>
  <c r="E63" i="4" s="1"/>
  <c r="K62" i="4"/>
  <c r="F62" i="4"/>
  <c r="E62" i="4"/>
  <c r="B62" i="4"/>
  <c r="F61" i="4"/>
  <c r="B61" i="4"/>
  <c r="E61" i="4" s="1"/>
  <c r="F60" i="4"/>
  <c r="B60" i="4"/>
  <c r="E60" i="4" s="1"/>
  <c r="F59" i="4"/>
  <c r="E59" i="4"/>
  <c r="B59" i="4"/>
  <c r="K58" i="4"/>
  <c r="F58" i="4"/>
  <c r="E58" i="4"/>
  <c r="B58" i="4"/>
  <c r="F57" i="4"/>
  <c r="B57" i="4"/>
  <c r="E57" i="4" s="1"/>
  <c r="F56" i="4"/>
  <c r="E56" i="4"/>
  <c r="B56" i="4"/>
  <c r="F55" i="4"/>
  <c r="B55" i="4"/>
  <c r="E55" i="4" s="1"/>
  <c r="K54" i="4"/>
  <c r="F54" i="4"/>
  <c r="B54" i="4"/>
  <c r="E54" i="4" s="1"/>
  <c r="F53" i="4"/>
  <c r="B53" i="4"/>
  <c r="E53" i="4" s="1"/>
  <c r="F52" i="4"/>
  <c r="E52" i="4"/>
  <c r="B52" i="4"/>
  <c r="F51" i="4"/>
  <c r="B51" i="4"/>
  <c r="E51" i="4" s="1"/>
  <c r="K50" i="4"/>
  <c r="F50" i="4"/>
  <c r="B50" i="4"/>
  <c r="E50" i="4" s="1"/>
  <c r="F49" i="4"/>
  <c r="B49" i="4"/>
  <c r="E49" i="4" s="1"/>
  <c r="F48" i="4"/>
  <c r="E48" i="4"/>
  <c r="B48" i="4"/>
  <c r="F47" i="4"/>
  <c r="B47" i="4"/>
  <c r="E47" i="4" s="1"/>
  <c r="F46" i="4"/>
  <c r="B46" i="4"/>
  <c r="E46" i="4" s="1"/>
  <c r="F45" i="4"/>
  <c r="B45" i="4"/>
  <c r="E45" i="4" s="1"/>
  <c r="F44" i="4"/>
  <c r="B44" i="4"/>
  <c r="E44" i="4" s="1"/>
  <c r="K43" i="4"/>
  <c r="F43" i="4"/>
  <c r="E43" i="4"/>
  <c r="B43" i="4"/>
  <c r="F42" i="4"/>
  <c r="B42" i="4"/>
  <c r="E42" i="4" s="1"/>
  <c r="F41" i="4"/>
  <c r="B41" i="4"/>
  <c r="E41" i="4" s="1"/>
  <c r="F40" i="4"/>
  <c r="B40" i="4"/>
  <c r="E40" i="4" s="1"/>
  <c r="K39" i="4"/>
  <c r="F39" i="4"/>
  <c r="B39" i="4"/>
  <c r="E39" i="4" s="1"/>
  <c r="F38" i="4"/>
  <c r="B38" i="4"/>
  <c r="E38" i="4" s="1"/>
  <c r="F37" i="4"/>
  <c r="B37" i="4"/>
  <c r="E37" i="4" s="1"/>
  <c r="F36" i="4"/>
  <c r="B36" i="4"/>
  <c r="E36" i="4" s="1"/>
  <c r="F35" i="4"/>
  <c r="B35" i="4"/>
  <c r="E35" i="4" s="1"/>
  <c r="K34" i="4"/>
  <c r="F34" i="4"/>
  <c r="B34" i="4"/>
  <c r="E34" i="4" s="1"/>
  <c r="F33" i="4"/>
  <c r="B33" i="4"/>
  <c r="E33" i="4" s="1"/>
  <c r="F32" i="4"/>
  <c r="B32" i="4"/>
  <c r="E32" i="4" s="1"/>
  <c r="F31" i="4"/>
  <c r="B31" i="4"/>
  <c r="E31" i="4" s="1"/>
  <c r="F30" i="4"/>
  <c r="B30" i="4"/>
  <c r="E30" i="4" s="1"/>
  <c r="F29" i="4"/>
  <c r="B29" i="4"/>
  <c r="E29" i="4" s="1"/>
  <c r="K28" i="4"/>
  <c r="F28" i="4"/>
  <c r="B28" i="4"/>
  <c r="E28" i="4" s="1"/>
  <c r="F27" i="4"/>
  <c r="B27" i="4"/>
  <c r="E27" i="4" s="1"/>
  <c r="F26" i="4"/>
  <c r="B26" i="4"/>
  <c r="E26" i="4" s="1"/>
  <c r="F25" i="4"/>
  <c r="B25" i="4"/>
  <c r="E25" i="4" s="1"/>
  <c r="K24" i="4"/>
  <c r="F24" i="4"/>
  <c r="B24" i="4"/>
  <c r="E24" i="4" s="1"/>
  <c r="F23" i="4"/>
  <c r="B23" i="4"/>
  <c r="E23" i="4" s="1"/>
  <c r="F22" i="4"/>
  <c r="B22" i="4"/>
  <c r="E22" i="4" s="1"/>
  <c r="K21" i="4"/>
  <c r="F21" i="4"/>
  <c r="B21" i="4"/>
  <c r="E21" i="4" s="1"/>
  <c r="F20" i="4"/>
  <c r="B20" i="4"/>
  <c r="E20" i="4" s="1"/>
  <c r="F19" i="4"/>
  <c r="B19" i="4"/>
  <c r="E19" i="4" s="1"/>
  <c r="G19" i="4" s="1"/>
  <c r="K18" i="4"/>
  <c r="F18" i="4"/>
  <c r="B18" i="4"/>
  <c r="E18" i="4" s="1"/>
  <c r="G18" i="4" s="1"/>
  <c r="F17" i="4"/>
  <c r="B17" i="4"/>
  <c r="E17" i="4" s="1"/>
  <c r="G17" i="4" s="1"/>
  <c r="F16" i="4"/>
  <c r="B16" i="4"/>
  <c r="E16" i="4" s="1"/>
  <c r="F15" i="4"/>
  <c r="B15" i="4"/>
  <c r="E15" i="4" s="1"/>
  <c r="F14" i="4"/>
  <c r="E14" i="4"/>
  <c r="B14" i="4"/>
  <c r="F13" i="4"/>
  <c r="B13" i="4"/>
  <c r="E13" i="4" s="1"/>
  <c r="F12" i="4"/>
  <c r="B12" i="4"/>
  <c r="E12" i="4" s="1"/>
  <c r="F11" i="4"/>
  <c r="B11" i="4"/>
  <c r="E11" i="4" s="1"/>
  <c r="F10" i="4"/>
  <c r="B10" i="4"/>
  <c r="E10" i="4" s="1"/>
  <c r="F9" i="4"/>
  <c r="B9" i="4"/>
  <c r="E9" i="4" s="1"/>
  <c r="K8" i="4"/>
  <c r="F8" i="4"/>
  <c r="B8" i="4"/>
  <c r="E8" i="4" s="1"/>
  <c r="F7" i="4"/>
  <c r="B7" i="4"/>
  <c r="E7" i="4" s="1"/>
  <c r="F6" i="4"/>
  <c r="B6" i="4"/>
  <c r="E6" i="4" s="1"/>
  <c r="F5" i="4"/>
  <c r="B5" i="4"/>
  <c r="E5" i="4" s="1"/>
  <c r="F4" i="4"/>
  <c r="B4" i="4"/>
  <c r="E4" i="4" s="1"/>
  <c r="F3" i="4"/>
  <c r="E3" i="4"/>
  <c r="B3" i="4"/>
  <c r="F2" i="4"/>
  <c r="B2" i="4"/>
  <c r="E2" i="4" s="1"/>
  <c r="J492" i="4" l="1"/>
  <c r="J494" i="4"/>
  <c r="J493" i="4"/>
  <c r="J496" i="4" s="1"/>
  <c r="K469" i="4"/>
  <c r="J469" i="4"/>
  <c r="K469" i="2" l="1"/>
  <c r="K239" i="2"/>
  <c r="K229" i="2"/>
  <c r="K219" i="2"/>
  <c r="K196" i="2"/>
  <c r="K186" i="2"/>
  <c r="K86" i="2"/>
  <c r="K76" i="2"/>
  <c r="B426" i="2"/>
  <c r="E426" i="2" s="1"/>
  <c r="F426" i="2"/>
  <c r="B427" i="2"/>
  <c r="E427" i="2" s="1"/>
  <c r="F427" i="2"/>
  <c r="B428" i="2"/>
  <c r="E428" i="2" s="1"/>
  <c r="F428" i="2"/>
  <c r="B423" i="2"/>
  <c r="E423" i="2" s="1"/>
  <c r="F423" i="2"/>
  <c r="K494" i="2" l="1"/>
  <c r="J508" i="2"/>
  <c r="J513" i="2" l="1"/>
  <c r="J518" i="2" s="1"/>
  <c r="J512" i="2"/>
  <c r="J517" i="2" s="1"/>
  <c r="J521" i="2" l="1"/>
  <c r="F489" i="2"/>
  <c r="B489" i="2"/>
  <c r="E489" i="2" s="1"/>
  <c r="F488" i="2"/>
  <c r="B488" i="2"/>
  <c r="E488" i="2" s="1"/>
  <c r="F437" i="2" l="1"/>
  <c r="F438" i="2"/>
  <c r="F436" i="2"/>
  <c r="F435" i="2"/>
  <c r="F434" i="2"/>
  <c r="F433" i="2"/>
  <c r="F432" i="2"/>
  <c r="F431" i="2"/>
  <c r="F430" i="2"/>
  <c r="F429" i="2"/>
  <c r="B429" i="2"/>
  <c r="E429" i="2" s="1"/>
  <c r="B430" i="2"/>
  <c r="E430" i="2" s="1"/>
  <c r="B431" i="2"/>
  <c r="E431" i="2" s="1"/>
  <c r="B432" i="2"/>
  <c r="E432" i="2" s="1"/>
  <c r="B433" i="2"/>
  <c r="E433" i="2" s="1"/>
  <c r="B434" i="2"/>
  <c r="E434" i="2" s="1"/>
  <c r="B435" i="2"/>
  <c r="E435" i="2" s="1"/>
  <c r="B436" i="2"/>
  <c r="E436" i="2" s="1"/>
  <c r="B437" i="2"/>
  <c r="E437" i="2" s="1"/>
  <c r="B438" i="2"/>
  <c r="E438" i="2" s="1"/>
  <c r="F116" i="2" l="1"/>
  <c r="B116" i="2"/>
  <c r="E116" i="2" s="1"/>
  <c r="G116" i="2" s="1"/>
  <c r="B3" i="2" l="1"/>
  <c r="E3" i="2" s="1"/>
  <c r="B4" i="2"/>
  <c r="E4" i="2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2" i="2"/>
  <c r="E2" i="2" s="1"/>
  <c r="B384" i="2"/>
  <c r="E384" i="2" s="1"/>
  <c r="B385" i="2"/>
  <c r="E385" i="2" s="1"/>
  <c r="B386" i="2"/>
  <c r="E386" i="2" s="1"/>
  <c r="B387" i="2"/>
  <c r="E387" i="2" s="1"/>
  <c r="B388" i="2"/>
  <c r="E388" i="2" s="1"/>
  <c r="B389" i="2"/>
  <c r="E389" i="2" s="1"/>
  <c r="B390" i="2"/>
  <c r="E390" i="2" s="1"/>
  <c r="B391" i="2"/>
  <c r="E391" i="2" s="1"/>
  <c r="B392" i="2"/>
  <c r="E392" i="2" s="1"/>
  <c r="B393" i="2"/>
  <c r="E393" i="2" s="1"/>
  <c r="B394" i="2"/>
  <c r="E394" i="2" s="1"/>
  <c r="B395" i="2"/>
  <c r="E395" i="2" s="1"/>
  <c r="B396" i="2"/>
  <c r="E396" i="2" s="1"/>
  <c r="B397" i="2"/>
  <c r="E397" i="2" s="1"/>
  <c r="B383" i="2"/>
  <c r="E383" i="2" s="1"/>
  <c r="B362" i="2"/>
  <c r="E362" i="2" s="1"/>
  <c r="G362" i="2" s="1"/>
  <c r="B361" i="2"/>
  <c r="E361" i="2" s="1"/>
  <c r="G361" i="2" s="1"/>
  <c r="B360" i="2"/>
  <c r="E360" i="2" s="1"/>
  <c r="G360" i="2" s="1"/>
  <c r="B359" i="2"/>
  <c r="E359" i="2" s="1"/>
  <c r="G359" i="2" s="1"/>
  <c r="B358" i="2"/>
  <c r="E358" i="2" s="1"/>
  <c r="G358" i="2" s="1"/>
  <c r="B357" i="2"/>
  <c r="E357" i="2" s="1"/>
  <c r="G357" i="2" s="1"/>
  <c r="B356" i="2"/>
  <c r="E356" i="2" s="1"/>
  <c r="G356" i="2" s="1"/>
  <c r="B355" i="2"/>
  <c r="E355" i="2" s="1"/>
  <c r="G355" i="2" s="1"/>
  <c r="B342" i="2"/>
  <c r="E342" i="2" s="1"/>
  <c r="G342" i="2" s="1"/>
  <c r="B341" i="2"/>
  <c r="E341" i="2" s="1"/>
  <c r="G341" i="2" s="1"/>
  <c r="B340" i="2"/>
  <c r="E340" i="2" s="1"/>
  <c r="G340" i="2" s="1"/>
  <c r="B339" i="2"/>
  <c r="E339" i="2" s="1"/>
  <c r="G339" i="2" s="1"/>
  <c r="B338" i="2"/>
  <c r="E338" i="2" s="1"/>
  <c r="G338" i="2" s="1"/>
  <c r="B337" i="2"/>
  <c r="E337" i="2" s="1"/>
  <c r="G337" i="2" s="1"/>
  <c r="B336" i="2"/>
  <c r="E336" i="2" s="1"/>
  <c r="G336" i="2" s="1"/>
  <c r="B335" i="2"/>
  <c r="E335" i="2" s="1"/>
  <c r="G335" i="2" s="1"/>
  <c r="B334" i="2"/>
  <c r="E334" i="2" s="1"/>
  <c r="G334" i="2" s="1"/>
  <c r="F342" i="2"/>
  <c r="F341" i="2"/>
  <c r="F340" i="2"/>
  <c r="F339" i="2"/>
  <c r="F338" i="2"/>
  <c r="F337" i="2"/>
  <c r="F336" i="2"/>
  <c r="F335" i="2"/>
  <c r="F334" i="2"/>
  <c r="F333" i="2"/>
  <c r="B333" i="2"/>
  <c r="E333" i="2" s="1"/>
  <c r="G333" i="2" s="1"/>
  <c r="F486" i="2" l="1"/>
  <c r="B486" i="2"/>
  <c r="E486" i="2" s="1"/>
  <c r="G486" i="2" s="1"/>
  <c r="F492" i="2"/>
  <c r="B492" i="2"/>
  <c r="E492" i="2" s="1"/>
  <c r="F490" i="2"/>
  <c r="B490" i="2"/>
  <c r="E490" i="2" s="1"/>
  <c r="F484" i="2"/>
  <c r="B484" i="2"/>
  <c r="E484" i="2" s="1"/>
  <c r="G484" i="2" s="1"/>
  <c r="F478" i="2"/>
  <c r="B478" i="2"/>
  <c r="E478" i="2" s="1"/>
  <c r="F472" i="2"/>
  <c r="B472" i="2"/>
  <c r="E472" i="2" s="1"/>
  <c r="F470" i="2"/>
  <c r="B470" i="2"/>
  <c r="E470" i="2" s="1"/>
  <c r="F481" i="2"/>
  <c r="B481" i="2"/>
  <c r="E481" i="2" s="1"/>
  <c r="F475" i="2"/>
  <c r="B475" i="2"/>
  <c r="E475" i="2" s="1"/>
  <c r="F467" i="2"/>
  <c r="B467" i="2"/>
  <c r="E467" i="2" s="1"/>
  <c r="G467" i="2" s="1"/>
  <c r="F465" i="2"/>
  <c r="B465" i="2"/>
  <c r="E465" i="2" s="1"/>
  <c r="G465" i="2" s="1"/>
  <c r="F463" i="2"/>
  <c r="B463" i="2"/>
  <c r="E463" i="2" s="1"/>
  <c r="G463" i="2" s="1"/>
  <c r="F461" i="2"/>
  <c r="B461" i="2"/>
  <c r="E461" i="2" s="1"/>
  <c r="G461" i="2" s="1"/>
  <c r="F459" i="2"/>
  <c r="B459" i="2"/>
  <c r="E459" i="2" s="1"/>
  <c r="G459" i="2" s="1"/>
  <c r="F457" i="2"/>
  <c r="B457" i="2"/>
  <c r="E457" i="2" s="1"/>
  <c r="G457" i="2" s="1"/>
  <c r="F455" i="2"/>
  <c r="B455" i="2"/>
  <c r="E455" i="2" s="1"/>
  <c r="G455" i="2" s="1"/>
  <c r="F453" i="2"/>
  <c r="B453" i="2"/>
  <c r="E453" i="2" s="1"/>
  <c r="G453" i="2" s="1"/>
  <c r="F451" i="2"/>
  <c r="B451" i="2"/>
  <c r="E451" i="2" s="1"/>
  <c r="G451" i="2" s="1"/>
  <c r="F449" i="2"/>
  <c r="B449" i="2"/>
  <c r="E449" i="2" s="1"/>
  <c r="G449" i="2" s="1"/>
  <c r="F447" i="2"/>
  <c r="B447" i="2"/>
  <c r="E447" i="2" s="1"/>
  <c r="G447" i="2" s="1"/>
  <c r="F445" i="2"/>
  <c r="B445" i="2"/>
  <c r="E445" i="2" s="1"/>
  <c r="G445" i="2" s="1"/>
  <c r="F443" i="2"/>
  <c r="B443" i="2"/>
  <c r="E443" i="2" s="1"/>
  <c r="G443" i="2" s="1"/>
  <c r="F441" i="2"/>
  <c r="B441" i="2"/>
  <c r="E441" i="2" s="1"/>
  <c r="G441" i="2" s="1"/>
  <c r="F439" i="2"/>
  <c r="B439" i="2"/>
  <c r="E439" i="2" s="1"/>
  <c r="G439" i="2" s="1"/>
  <c r="F414" i="2"/>
  <c r="B414" i="2"/>
  <c r="E414" i="2" s="1"/>
  <c r="F417" i="2"/>
  <c r="B417" i="2"/>
  <c r="E417" i="2" s="1"/>
  <c r="F420" i="2"/>
  <c r="B420" i="2"/>
  <c r="E420" i="2" s="1"/>
  <c r="F411" i="2"/>
  <c r="B411" i="2"/>
  <c r="E411" i="2" s="1"/>
  <c r="F398" i="2"/>
  <c r="B398" i="2"/>
  <c r="E398" i="2" s="1"/>
  <c r="F409" i="2"/>
  <c r="B409" i="2"/>
  <c r="E409" i="2" s="1"/>
  <c r="F406" i="2"/>
  <c r="B406" i="2"/>
  <c r="E406" i="2" s="1"/>
  <c r="F404" i="2"/>
  <c r="B404" i="2"/>
  <c r="E404" i="2" s="1"/>
  <c r="F395" i="2"/>
  <c r="F392" i="2"/>
  <c r="F389" i="2"/>
  <c r="F386" i="2"/>
  <c r="F383" i="2"/>
  <c r="F381" i="2"/>
  <c r="B381" i="2"/>
  <c r="E381" i="2" s="1"/>
  <c r="G381" i="2" s="1"/>
  <c r="F379" i="2"/>
  <c r="B379" i="2"/>
  <c r="E379" i="2" s="1"/>
  <c r="G379" i="2" s="1"/>
  <c r="F377" i="2"/>
  <c r="B377" i="2"/>
  <c r="E377" i="2" s="1"/>
  <c r="G377" i="2" s="1"/>
  <c r="F375" i="2"/>
  <c r="B375" i="2"/>
  <c r="E375" i="2" s="1"/>
  <c r="G375" i="2" s="1"/>
  <c r="F373" i="2"/>
  <c r="B373" i="2"/>
  <c r="E373" i="2" s="1"/>
  <c r="G373" i="2" s="1"/>
  <c r="F371" i="2"/>
  <c r="B371" i="2"/>
  <c r="E371" i="2" s="1"/>
  <c r="G371" i="2" s="1"/>
  <c r="F369" i="2"/>
  <c r="B369" i="2"/>
  <c r="E369" i="2" s="1"/>
  <c r="G369" i="2" s="1"/>
  <c r="F367" i="2"/>
  <c r="B367" i="2"/>
  <c r="E367" i="2" s="1"/>
  <c r="G367" i="2" s="1"/>
  <c r="F365" i="2"/>
  <c r="B365" i="2"/>
  <c r="E365" i="2" s="1"/>
  <c r="G365" i="2" s="1"/>
  <c r="F363" i="2"/>
  <c r="B363" i="2"/>
  <c r="E363" i="2" s="1"/>
  <c r="G363" i="2" s="1"/>
  <c r="F361" i="2"/>
  <c r="F359" i="2"/>
  <c r="F357" i="2"/>
  <c r="F355" i="2"/>
  <c r="F353" i="2"/>
  <c r="B353" i="2"/>
  <c r="E353" i="2" s="1"/>
  <c r="G353" i="2" s="1"/>
  <c r="F351" i="2"/>
  <c r="B351" i="2"/>
  <c r="E351" i="2" s="1"/>
  <c r="G351" i="2" s="1"/>
  <c r="F349" i="2"/>
  <c r="B349" i="2"/>
  <c r="E349" i="2" s="1"/>
  <c r="G349" i="2" s="1"/>
  <c r="F347" i="2"/>
  <c r="B347" i="2"/>
  <c r="E347" i="2" s="1"/>
  <c r="G347" i="2" s="1"/>
  <c r="F345" i="2"/>
  <c r="B345" i="2"/>
  <c r="E345" i="2" s="1"/>
  <c r="G345" i="2" s="1"/>
  <c r="F343" i="2"/>
  <c r="B343" i="2"/>
  <c r="E343" i="2" s="1"/>
  <c r="G343" i="2" s="1"/>
  <c r="F331" i="2"/>
  <c r="B331" i="2"/>
  <c r="E331" i="2" s="1"/>
  <c r="G331" i="2" s="1"/>
  <c r="F329" i="2"/>
  <c r="B329" i="2"/>
  <c r="E329" i="2" s="1"/>
  <c r="G329" i="2" s="1"/>
  <c r="F327" i="2"/>
  <c r="B327" i="2"/>
  <c r="E327" i="2" s="1"/>
  <c r="G327" i="2" s="1"/>
  <c r="F325" i="2"/>
  <c r="B325" i="2"/>
  <c r="E325" i="2" s="1"/>
  <c r="G325" i="2" s="1"/>
  <c r="F320" i="2"/>
  <c r="B320" i="2"/>
  <c r="E320" i="2" s="1"/>
  <c r="F318" i="2"/>
  <c r="B318" i="2"/>
  <c r="E318" i="2" s="1"/>
  <c r="F312" i="2"/>
  <c r="B312" i="2"/>
  <c r="E312" i="2" s="1"/>
  <c r="F315" i="2"/>
  <c r="B315" i="2"/>
  <c r="E315" i="2" s="1"/>
  <c r="F323" i="2"/>
  <c r="B323" i="2"/>
  <c r="E323" i="2" s="1"/>
  <c r="G323" i="2" s="1"/>
  <c r="F309" i="2"/>
  <c r="B309" i="2"/>
  <c r="E309" i="2" s="1"/>
  <c r="G309" i="2" s="1"/>
  <c r="F307" i="2"/>
  <c r="B307" i="2"/>
  <c r="E307" i="2" s="1"/>
  <c r="G307" i="2" s="1"/>
  <c r="F305" i="2"/>
  <c r="B305" i="2"/>
  <c r="E305" i="2" s="1"/>
  <c r="G305" i="2" s="1"/>
  <c r="F303" i="2"/>
  <c r="B303" i="2"/>
  <c r="E303" i="2" s="1"/>
  <c r="G303" i="2" s="1"/>
  <c r="F301" i="2"/>
  <c r="B301" i="2"/>
  <c r="E301" i="2" s="1"/>
  <c r="G301" i="2" s="1"/>
  <c r="F299" i="2"/>
  <c r="B299" i="2"/>
  <c r="E299" i="2" s="1"/>
  <c r="G299" i="2" s="1"/>
  <c r="F297" i="2"/>
  <c r="B297" i="2"/>
  <c r="E297" i="2" s="1"/>
  <c r="G297" i="2" s="1"/>
  <c r="F295" i="2"/>
  <c r="B295" i="2"/>
  <c r="E295" i="2" s="1"/>
  <c r="G295" i="2" s="1"/>
  <c r="F293" i="2"/>
  <c r="B293" i="2"/>
  <c r="E293" i="2" s="1"/>
  <c r="G293" i="2" s="1"/>
  <c r="F291" i="2"/>
  <c r="B291" i="2"/>
  <c r="E291" i="2" s="1"/>
  <c r="G291" i="2" s="1"/>
  <c r="F289" i="2"/>
  <c r="B289" i="2"/>
  <c r="E289" i="2" s="1"/>
  <c r="G289" i="2" s="1"/>
  <c r="F287" i="2"/>
  <c r="B287" i="2"/>
  <c r="E287" i="2" s="1"/>
  <c r="G287" i="2" s="1"/>
  <c r="F285" i="2"/>
  <c r="B285" i="2"/>
  <c r="E285" i="2" s="1"/>
  <c r="G285" i="2" s="1"/>
  <c r="F283" i="2"/>
  <c r="B283" i="2"/>
  <c r="E283" i="2" s="1"/>
  <c r="G283" i="2" s="1"/>
  <c r="F281" i="2"/>
  <c r="B281" i="2"/>
  <c r="E281" i="2" s="1"/>
  <c r="G281" i="2" s="1"/>
  <c r="F279" i="2"/>
  <c r="B279" i="2"/>
  <c r="E279" i="2" s="1"/>
  <c r="G279" i="2" s="1"/>
  <c r="F277" i="2"/>
  <c r="B277" i="2"/>
  <c r="E277" i="2" s="1"/>
  <c r="G277" i="2" s="1"/>
  <c r="F275" i="2"/>
  <c r="B275" i="2"/>
  <c r="E275" i="2" s="1"/>
  <c r="G275" i="2" s="1"/>
  <c r="F273" i="2"/>
  <c r="B273" i="2"/>
  <c r="E273" i="2" s="1"/>
  <c r="G273" i="2" s="1"/>
  <c r="F271" i="2"/>
  <c r="B271" i="2"/>
  <c r="E271" i="2" s="1"/>
  <c r="G271" i="2" s="1"/>
  <c r="F269" i="2"/>
  <c r="B269" i="2"/>
  <c r="E269" i="2" s="1"/>
  <c r="G269" i="2" s="1"/>
  <c r="F259" i="2"/>
  <c r="F267" i="2"/>
  <c r="B267" i="2"/>
  <c r="E267" i="2" s="1"/>
  <c r="G267" i="2" s="1"/>
  <c r="F265" i="2"/>
  <c r="B265" i="2"/>
  <c r="E265" i="2" s="1"/>
  <c r="G265" i="2" s="1"/>
  <c r="F263" i="2"/>
  <c r="B263" i="2"/>
  <c r="E263" i="2" s="1"/>
  <c r="G263" i="2" s="1"/>
  <c r="F261" i="2"/>
  <c r="B261" i="2"/>
  <c r="E261" i="2" s="1"/>
  <c r="G261" i="2" s="1"/>
  <c r="B259" i="2"/>
  <c r="E259" i="2" s="1"/>
  <c r="G259" i="2" s="1"/>
  <c r="F256" i="2"/>
  <c r="B256" i="2"/>
  <c r="E256" i="2" s="1"/>
  <c r="F248" i="2"/>
  <c r="B248" i="2"/>
  <c r="E248" i="2" s="1"/>
  <c r="F253" i="2"/>
  <c r="B253" i="2"/>
  <c r="E253" i="2" s="1"/>
  <c r="F245" i="2"/>
  <c r="B245" i="2"/>
  <c r="E245" i="2" s="1"/>
  <c r="F250" i="2"/>
  <c r="B250" i="2"/>
  <c r="E250" i="2" s="1"/>
  <c r="F243" i="2"/>
  <c r="B243" i="2"/>
  <c r="E243" i="2" s="1"/>
  <c r="G243" i="2" s="1"/>
  <c r="F241" i="2"/>
  <c r="B241" i="2"/>
  <c r="E241" i="2" s="1"/>
  <c r="G241" i="2" s="1"/>
  <c r="F239" i="2"/>
  <c r="B239" i="2"/>
  <c r="E239" i="2" s="1"/>
  <c r="G239" i="2" s="1"/>
  <c r="F237" i="2"/>
  <c r="B237" i="2"/>
  <c r="E237" i="2" s="1"/>
  <c r="G237" i="2" s="1"/>
  <c r="F235" i="2"/>
  <c r="B235" i="2"/>
  <c r="E235" i="2" s="1"/>
  <c r="G235" i="2" s="1"/>
  <c r="F242" i="2"/>
  <c r="F244" i="2"/>
  <c r="F251" i="2"/>
  <c r="F252" i="2"/>
  <c r="F246" i="2"/>
  <c r="F247" i="2"/>
  <c r="F254" i="2"/>
  <c r="F255" i="2"/>
  <c r="F249" i="2"/>
  <c r="F257" i="2"/>
  <c r="F258" i="2"/>
  <c r="F260" i="2"/>
  <c r="F262" i="2"/>
  <c r="F264" i="2"/>
  <c r="F266" i="2"/>
  <c r="F268" i="2"/>
  <c r="F270" i="2"/>
  <c r="F272" i="2"/>
  <c r="F274" i="2"/>
  <c r="F276" i="2"/>
  <c r="F278" i="2"/>
  <c r="F280" i="2"/>
  <c r="F282" i="2"/>
  <c r="F284" i="2"/>
  <c r="F286" i="2"/>
  <c r="F288" i="2"/>
  <c r="F290" i="2"/>
  <c r="F292" i="2"/>
  <c r="F294" i="2"/>
  <c r="F296" i="2"/>
  <c r="F298" i="2"/>
  <c r="F300" i="2"/>
  <c r="F302" i="2"/>
  <c r="F304" i="2"/>
  <c r="F306" i="2"/>
  <c r="F308" i="2"/>
  <c r="F310" i="2"/>
  <c r="F311" i="2"/>
  <c r="F316" i="2"/>
  <c r="F317" i="2"/>
  <c r="F313" i="2"/>
  <c r="F314" i="2"/>
  <c r="F319" i="2"/>
  <c r="F321" i="2"/>
  <c r="F322" i="2"/>
  <c r="F324" i="2"/>
  <c r="F326" i="2"/>
  <c r="F328" i="2"/>
  <c r="F330" i="2"/>
  <c r="F332" i="2"/>
  <c r="F344" i="2"/>
  <c r="F346" i="2"/>
  <c r="F348" i="2"/>
  <c r="F350" i="2"/>
  <c r="F352" i="2"/>
  <c r="F354" i="2"/>
  <c r="F356" i="2"/>
  <c r="F358" i="2"/>
  <c r="F360" i="2"/>
  <c r="F362" i="2"/>
  <c r="F364" i="2"/>
  <c r="F366" i="2"/>
  <c r="F368" i="2"/>
  <c r="F370" i="2"/>
  <c r="F372" i="2"/>
  <c r="F374" i="2"/>
  <c r="F376" i="2"/>
  <c r="F378" i="2"/>
  <c r="F380" i="2"/>
  <c r="F382" i="2"/>
  <c r="F384" i="2"/>
  <c r="F385" i="2"/>
  <c r="F387" i="2"/>
  <c r="F388" i="2"/>
  <c r="F390" i="2"/>
  <c r="F391" i="2"/>
  <c r="F393" i="2"/>
  <c r="F394" i="2"/>
  <c r="F396" i="2"/>
  <c r="F397" i="2"/>
  <c r="F408" i="2"/>
  <c r="F405" i="2"/>
  <c r="F402" i="2"/>
  <c r="F403" i="2"/>
  <c r="F407" i="2"/>
  <c r="F410" i="2"/>
  <c r="F401" i="2"/>
  <c r="F399" i="2"/>
  <c r="F412" i="2"/>
  <c r="F413" i="2"/>
  <c r="F424" i="2"/>
  <c r="F425" i="2"/>
  <c r="F421" i="2"/>
  <c r="F422" i="2"/>
  <c r="F418" i="2"/>
  <c r="F419" i="2"/>
  <c r="F415" i="2"/>
  <c r="F416" i="2"/>
  <c r="F440" i="2"/>
  <c r="F442" i="2"/>
  <c r="F444" i="2"/>
  <c r="F446" i="2"/>
  <c r="F448" i="2"/>
  <c r="F450" i="2"/>
  <c r="F452" i="2"/>
  <c r="F454" i="2"/>
  <c r="F456" i="2"/>
  <c r="F458" i="2"/>
  <c r="F460" i="2"/>
  <c r="F462" i="2"/>
  <c r="F464" i="2"/>
  <c r="F466" i="2"/>
  <c r="F468" i="2"/>
  <c r="F476" i="2"/>
  <c r="F477" i="2"/>
  <c r="F482" i="2"/>
  <c r="F483" i="2"/>
  <c r="F469" i="2"/>
  <c r="F471" i="2"/>
  <c r="F473" i="2"/>
  <c r="F474" i="2"/>
  <c r="F479" i="2"/>
  <c r="F480" i="2"/>
  <c r="F485" i="2"/>
  <c r="F491" i="2"/>
  <c r="F493" i="2"/>
  <c r="F487" i="2"/>
  <c r="F233" i="2"/>
  <c r="B233" i="2"/>
  <c r="E233" i="2" s="1"/>
  <c r="G233" i="2" s="1"/>
  <c r="F231" i="2"/>
  <c r="B231" i="2"/>
  <c r="E231" i="2" s="1"/>
  <c r="G231" i="2" s="1"/>
  <c r="F229" i="2"/>
  <c r="B229" i="2"/>
  <c r="E229" i="2" s="1"/>
  <c r="G229" i="2" s="1"/>
  <c r="F227" i="2"/>
  <c r="B227" i="2"/>
  <c r="E227" i="2" s="1"/>
  <c r="G227" i="2" s="1"/>
  <c r="F225" i="2"/>
  <c r="B225" i="2"/>
  <c r="E225" i="2" s="1"/>
  <c r="G225" i="2" s="1"/>
  <c r="F223" i="2"/>
  <c r="B223" i="2"/>
  <c r="E223" i="2" s="1"/>
  <c r="G223" i="2" s="1"/>
  <c r="F221" i="2"/>
  <c r="B221" i="2"/>
  <c r="E221" i="2" s="1"/>
  <c r="G221" i="2" s="1"/>
  <c r="F219" i="2"/>
  <c r="B219" i="2"/>
  <c r="E219" i="2" s="1"/>
  <c r="G219" i="2" s="1"/>
  <c r="F217" i="2"/>
  <c r="B217" i="2"/>
  <c r="E217" i="2" s="1"/>
  <c r="G217" i="2" s="1"/>
  <c r="F215" i="2"/>
  <c r="B215" i="2"/>
  <c r="E215" i="2" s="1"/>
  <c r="G215" i="2" s="1"/>
  <c r="F207" i="2"/>
  <c r="B207" i="2"/>
  <c r="E207" i="2" s="1"/>
  <c r="F205" i="2"/>
  <c r="B205" i="2"/>
  <c r="E205" i="2" s="1"/>
  <c r="F212" i="2"/>
  <c r="B212" i="2"/>
  <c r="E212" i="2" s="1"/>
  <c r="F202" i="2"/>
  <c r="B202" i="2"/>
  <c r="E202" i="2" s="1"/>
  <c r="F209" i="2"/>
  <c r="B209" i="2"/>
  <c r="E209" i="2" s="1"/>
  <c r="F200" i="2"/>
  <c r="B200" i="2"/>
  <c r="E200" i="2" s="1"/>
  <c r="G200" i="2" s="1"/>
  <c r="F198" i="2"/>
  <c r="B198" i="2"/>
  <c r="E198" i="2" s="1"/>
  <c r="G198" i="2" s="1"/>
  <c r="F196" i="2"/>
  <c r="B196" i="2"/>
  <c r="E196" i="2" s="1"/>
  <c r="G196" i="2" s="1"/>
  <c r="F194" i="2"/>
  <c r="B194" i="2"/>
  <c r="E194" i="2" s="1"/>
  <c r="G194" i="2" s="1"/>
  <c r="F192" i="2"/>
  <c r="B192" i="2"/>
  <c r="E192" i="2" s="1"/>
  <c r="G192" i="2" s="1"/>
  <c r="F190" i="2"/>
  <c r="B190" i="2"/>
  <c r="E190" i="2" s="1"/>
  <c r="G190" i="2" s="1"/>
  <c r="F188" i="2"/>
  <c r="B188" i="2"/>
  <c r="E188" i="2" s="1"/>
  <c r="G188" i="2" s="1"/>
  <c r="F186" i="2"/>
  <c r="B186" i="2"/>
  <c r="E186" i="2" s="1"/>
  <c r="G186" i="2" s="1"/>
  <c r="F184" i="2"/>
  <c r="B184" i="2"/>
  <c r="E184" i="2" s="1"/>
  <c r="G184" i="2" s="1"/>
  <c r="F182" i="2"/>
  <c r="B182" i="2"/>
  <c r="E182" i="2" s="1"/>
  <c r="G182" i="2" s="1"/>
  <c r="F179" i="2"/>
  <c r="B179" i="2"/>
  <c r="E179" i="2" s="1"/>
  <c r="G179" i="2" s="1"/>
  <c r="F176" i="2"/>
  <c r="B176" i="2"/>
  <c r="E176" i="2" s="1"/>
  <c r="G176" i="2" s="1"/>
  <c r="F173" i="2"/>
  <c r="B173" i="2"/>
  <c r="E173" i="2" s="1"/>
  <c r="G173" i="2" s="1"/>
  <c r="F170" i="2"/>
  <c r="B170" i="2"/>
  <c r="E170" i="2" s="1"/>
  <c r="G170" i="2" s="1"/>
  <c r="F167" i="2"/>
  <c r="B167" i="2"/>
  <c r="E167" i="2" s="1"/>
  <c r="G167" i="2" s="1"/>
  <c r="F164" i="2"/>
  <c r="B164" i="2"/>
  <c r="E164" i="2" s="1"/>
  <c r="G164" i="2" s="1"/>
  <c r="F161" i="2"/>
  <c r="B161" i="2"/>
  <c r="E161" i="2" s="1"/>
  <c r="G161" i="2" s="1"/>
  <c r="F158" i="2"/>
  <c r="B158" i="2"/>
  <c r="E158" i="2" s="1"/>
  <c r="G158" i="2" s="1"/>
  <c r="F155" i="2"/>
  <c r="B155" i="2"/>
  <c r="E155" i="2" s="1"/>
  <c r="G155" i="2" s="1"/>
  <c r="F152" i="2"/>
  <c r="B152" i="2"/>
  <c r="E152" i="2" s="1"/>
  <c r="G152" i="2" s="1"/>
  <c r="F134" i="2"/>
  <c r="B134" i="2"/>
  <c r="E134" i="2" s="1"/>
  <c r="G134" i="2" s="1"/>
  <c r="F131" i="2"/>
  <c r="B131" i="2"/>
  <c r="E131" i="2" s="1"/>
  <c r="G131" i="2" s="1"/>
  <c r="F128" i="2"/>
  <c r="B128" i="2"/>
  <c r="E128" i="2" s="1"/>
  <c r="G128" i="2" s="1"/>
  <c r="F125" i="2"/>
  <c r="B125" i="2"/>
  <c r="E125" i="2" s="1"/>
  <c r="G125" i="2" s="1"/>
  <c r="F122" i="2"/>
  <c r="B122" i="2"/>
  <c r="E122" i="2" s="1"/>
  <c r="G122" i="2" s="1"/>
  <c r="F141" i="2"/>
  <c r="F156" i="2"/>
  <c r="F149" i="2"/>
  <c r="B149" i="2"/>
  <c r="E149" i="2" s="1"/>
  <c r="G149" i="2" s="1"/>
  <c r="F146" i="2"/>
  <c r="B146" i="2"/>
  <c r="E146" i="2" s="1"/>
  <c r="G146" i="2" s="1"/>
  <c r="F143" i="2"/>
  <c r="B143" i="2"/>
  <c r="E143" i="2" s="1"/>
  <c r="G143" i="2" s="1"/>
  <c r="F140" i="2"/>
  <c r="B140" i="2"/>
  <c r="E140" i="2" s="1"/>
  <c r="G140" i="2" s="1"/>
  <c r="F137" i="2"/>
  <c r="B137" i="2"/>
  <c r="E137" i="2" s="1"/>
  <c r="G137" i="2" s="1"/>
  <c r="F119" i="2"/>
  <c r="B119" i="2"/>
  <c r="E119" i="2" s="1"/>
  <c r="G119" i="2" s="1"/>
  <c r="F113" i="2"/>
  <c r="B113" i="2"/>
  <c r="E113" i="2" s="1"/>
  <c r="G113" i="2" s="1"/>
  <c r="F110" i="2"/>
  <c r="B110" i="2"/>
  <c r="E110" i="2" s="1"/>
  <c r="G110" i="2" s="1"/>
  <c r="F107" i="2"/>
  <c r="B107" i="2"/>
  <c r="E107" i="2" s="1"/>
  <c r="G107" i="2" s="1"/>
  <c r="F60" i="2"/>
  <c r="B71" i="2"/>
  <c r="E71" i="2" s="1"/>
  <c r="B70" i="2"/>
  <c r="E70" i="2" s="1"/>
  <c r="B69" i="2"/>
  <c r="E69" i="2" s="1"/>
  <c r="B65" i="2"/>
  <c r="E65" i="2" s="1"/>
  <c r="B64" i="2"/>
  <c r="E64" i="2" s="1"/>
  <c r="B63" i="2"/>
  <c r="E63" i="2" s="1"/>
  <c r="B68" i="2"/>
  <c r="E68" i="2" s="1"/>
  <c r="B67" i="2"/>
  <c r="E67" i="2" s="1"/>
  <c r="B66" i="2"/>
  <c r="E66" i="2" s="1"/>
  <c r="B62" i="2"/>
  <c r="E62" i="2" s="1"/>
  <c r="B61" i="2"/>
  <c r="E61" i="2" s="1"/>
  <c r="B60" i="2"/>
  <c r="E60" i="2" s="1"/>
  <c r="B59" i="2"/>
  <c r="E59" i="2" s="1"/>
  <c r="B58" i="2"/>
  <c r="E58" i="2" s="1"/>
  <c r="F71" i="2"/>
  <c r="F70" i="2"/>
  <c r="F69" i="2"/>
  <c r="F65" i="2"/>
  <c r="F64" i="2"/>
  <c r="F63" i="2"/>
  <c r="F68" i="2"/>
  <c r="F67" i="2"/>
  <c r="F66" i="2"/>
  <c r="F62" i="2"/>
  <c r="F61" i="2"/>
  <c r="F59" i="2"/>
  <c r="F58" i="2"/>
  <c r="F57" i="2"/>
  <c r="B57" i="2"/>
  <c r="E57" i="2" s="1"/>
  <c r="F95" i="2"/>
  <c r="B95" i="2"/>
  <c r="E95" i="2" s="1"/>
  <c r="F98" i="2"/>
  <c r="B98" i="2"/>
  <c r="E98" i="2" s="1"/>
  <c r="F92" i="2"/>
  <c r="B92" i="2"/>
  <c r="E92" i="2" s="1"/>
  <c r="F104" i="2"/>
  <c r="B104" i="2"/>
  <c r="E104" i="2" s="1"/>
  <c r="F101" i="2"/>
  <c r="B101" i="2"/>
  <c r="E101" i="2" s="1"/>
  <c r="F90" i="2"/>
  <c r="B90" i="2"/>
  <c r="E90" i="2" s="1"/>
  <c r="G90" i="2" s="1"/>
  <c r="F88" i="2"/>
  <c r="B88" i="2"/>
  <c r="E88" i="2" s="1"/>
  <c r="G88" i="2" s="1"/>
  <c r="F86" i="2"/>
  <c r="B86" i="2"/>
  <c r="E86" i="2" s="1"/>
  <c r="G86" i="2" s="1"/>
  <c r="F84" i="2"/>
  <c r="B84" i="2"/>
  <c r="E84" i="2" s="1"/>
  <c r="G84" i="2" s="1"/>
  <c r="F82" i="2"/>
  <c r="B82" i="2"/>
  <c r="E82" i="2" s="1"/>
  <c r="G82" i="2" s="1"/>
  <c r="F80" i="2"/>
  <c r="B80" i="2"/>
  <c r="E80" i="2" s="1"/>
  <c r="G80" i="2" s="1"/>
  <c r="F78" i="2"/>
  <c r="B78" i="2"/>
  <c r="E78" i="2" s="1"/>
  <c r="G78" i="2" s="1"/>
  <c r="F76" i="2"/>
  <c r="B76" i="2"/>
  <c r="E76" i="2" s="1"/>
  <c r="G76" i="2" s="1"/>
  <c r="F74" i="2"/>
  <c r="B74" i="2"/>
  <c r="E74" i="2" s="1"/>
  <c r="G74" i="2" s="1"/>
  <c r="F72" i="2"/>
  <c r="B72" i="2"/>
  <c r="E72" i="2" s="1"/>
  <c r="G72" i="2" s="1"/>
  <c r="F51" i="2"/>
  <c r="B51" i="2"/>
  <c r="E51" i="2" s="1"/>
  <c r="F55" i="2"/>
  <c r="B55" i="2"/>
  <c r="E55" i="2" s="1"/>
  <c r="F49" i="2"/>
  <c r="B49" i="2"/>
  <c r="E49" i="2" s="1"/>
  <c r="F53" i="2"/>
  <c r="B53" i="2"/>
  <c r="E53" i="2" s="1"/>
  <c r="F47" i="2"/>
  <c r="B47" i="2"/>
  <c r="E47" i="2" s="1"/>
  <c r="F44" i="2"/>
  <c r="B44" i="2"/>
  <c r="E44" i="2" s="1"/>
  <c r="F32" i="2"/>
  <c r="B32" i="2"/>
  <c r="E32" i="2" s="1"/>
  <c r="F38" i="2"/>
  <c r="B38" i="2"/>
  <c r="E38" i="2" s="1"/>
  <c r="F35" i="2"/>
  <c r="B35" i="2"/>
  <c r="E35" i="2" s="1"/>
  <c r="F42" i="2"/>
  <c r="B42" i="2"/>
  <c r="E42" i="2" s="1"/>
  <c r="F26" i="2" l="1"/>
  <c r="B26" i="2"/>
  <c r="E26" i="2" s="1"/>
  <c r="F29" i="2"/>
  <c r="B29" i="2"/>
  <c r="E29" i="2" s="1"/>
  <c r="F14" i="2"/>
  <c r="F11" i="2"/>
  <c r="F8" i="2"/>
  <c r="F5" i="2"/>
  <c r="F3" i="2"/>
  <c r="F52" i="2" l="1"/>
  <c r="B52" i="2"/>
  <c r="E52" i="2" s="1"/>
  <c r="F56" i="2"/>
  <c r="B56" i="2"/>
  <c r="E56" i="2" s="1"/>
  <c r="F50" i="2"/>
  <c r="B50" i="2"/>
  <c r="E50" i="2" s="1"/>
  <c r="F54" i="2"/>
  <c r="B54" i="2"/>
  <c r="E54" i="2" s="1"/>
  <c r="F48" i="2"/>
  <c r="B48" i="2"/>
  <c r="E48" i="2" s="1"/>
  <c r="F183" i="2" l="1"/>
  <c r="B460" i="2" l="1"/>
  <c r="E460" i="2" s="1"/>
  <c r="G460" i="2" s="1"/>
  <c r="B354" i="2"/>
  <c r="E354" i="2" s="1"/>
  <c r="G354" i="2" s="1"/>
  <c r="B260" i="2"/>
  <c r="E260" i="2" s="1"/>
  <c r="G260" i="2" s="1"/>
  <c r="F216" i="2"/>
  <c r="B216" i="2"/>
  <c r="E216" i="2" s="1"/>
  <c r="G216" i="2" s="1"/>
  <c r="F226" i="2"/>
  <c r="B226" i="2"/>
  <c r="E226" i="2" s="1"/>
  <c r="G226" i="2" s="1"/>
  <c r="F195" i="2"/>
  <c r="B195" i="2"/>
  <c r="E195" i="2" s="1"/>
  <c r="G195" i="2" s="1"/>
  <c r="B183" i="2"/>
  <c r="E183" i="2" s="1"/>
  <c r="G183" i="2" s="1"/>
  <c r="F159" i="2"/>
  <c r="B159" i="2"/>
  <c r="E159" i="2" s="1"/>
  <c r="G159" i="2" s="1"/>
  <c r="F138" i="2"/>
  <c r="B138" i="2"/>
  <c r="E138" i="2" s="1"/>
  <c r="G138" i="2" s="1"/>
  <c r="F10" i="2"/>
  <c r="F201" i="2" l="1"/>
  <c r="B201" i="2"/>
  <c r="E201" i="2" s="1"/>
  <c r="G201" i="2" s="1"/>
  <c r="F199" i="2"/>
  <c r="B199" i="2"/>
  <c r="E199" i="2" s="1"/>
  <c r="G199" i="2" s="1"/>
  <c r="F197" i="2"/>
  <c r="B197" i="2"/>
  <c r="E197" i="2" s="1"/>
  <c r="G197" i="2" s="1"/>
  <c r="F193" i="2"/>
  <c r="B193" i="2"/>
  <c r="E193" i="2" s="1"/>
  <c r="G193" i="2" s="1"/>
  <c r="B487" i="2"/>
  <c r="E487" i="2" s="1"/>
  <c r="G487" i="2" s="1"/>
  <c r="B493" i="2"/>
  <c r="E493" i="2" s="1"/>
  <c r="B491" i="2"/>
  <c r="E491" i="2" s="1"/>
  <c r="B485" i="2"/>
  <c r="E485" i="2" s="1"/>
  <c r="G485" i="2" s="1"/>
  <c r="B480" i="2"/>
  <c r="E480" i="2" s="1"/>
  <c r="B479" i="2"/>
  <c r="E479" i="2" s="1"/>
  <c r="B474" i="2"/>
  <c r="E474" i="2" s="1"/>
  <c r="B473" i="2"/>
  <c r="E473" i="2" s="1"/>
  <c r="B471" i="2"/>
  <c r="E471" i="2" s="1"/>
  <c r="B469" i="2"/>
  <c r="E469" i="2" s="1"/>
  <c r="B483" i="2"/>
  <c r="E483" i="2" s="1"/>
  <c r="B482" i="2"/>
  <c r="E482" i="2" s="1"/>
  <c r="B477" i="2"/>
  <c r="E477" i="2" s="1"/>
  <c r="B476" i="2"/>
  <c r="E476" i="2" s="1"/>
  <c r="B468" i="2"/>
  <c r="E468" i="2" s="1"/>
  <c r="G468" i="2" s="1"/>
  <c r="B466" i="2"/>
  <c r="E466" i="2" s="1"/>
  <c r="G466" i="2" s="1"/>
  <c r="B464" i="2"/>
  <c r="E464" i="2" s="1"/>
  <c r="G464" i="2" s="1"/>
  <c r="B462" i="2"/>
  <c r="E462" i="2" s="1"/>
  <c r="G462" i="2" s="1"/>
  <c r="B458" i="2"/>
  <c r="E458" i="2" s="1"/>
  <c r="G458" i="2" s="1"/>
  <c r="B456" i="2"/>
  <c r="E456" i="2" s="1"/>
  <c r="G456" i="2" s="1"/>
  <c r="B454" i="2"/>
  <c r="E454" i="2" s="1"/>
  <c r="G454" i="2" s="1"/>
  <c r="B452" i="2"/>
  <c r="E452" i="2" s="1"/>
  <c r="G452" i="2" s="1"/>
  <c r="B450" i="2"/>
  <c r="E450" i="2" s="1"/>
  <c r="G450" i="2" s="1"/>
  <c r="B448" i="2"/>
  <c r="E448" i="2" s="1"/>
  <c r="G448" i="2" s="1"/>
  <c r="B446" i="2"/>
  <c r="E446" i="2" s="1"/>
  <c r="G446" i="2" s="1"/>
  <c r="B444" i="2"/>
  <c r="E444" i="2" s="1"/>
  <c r="G444" i="2" s="1"/>
  <c r="B442" i="2"/>
  <c r="E442" i="2" s="1"/>
  <c r="G442" i="2" s="1"/>
  <c r="B440" i="2"/>
  <c r="E440" i="2" s="1"/>
  <c r="G440" i="2" s="1"/>
  <c r="B416" i="2"/>
  <c r="E416" i="2" s="1"/>
  <c r="B415" i="2"/>
  <c r="E415" i="2" s="1"/>
  <c r="B419" i="2"/>
  <c r="E419" i="2" s="1"/>
  <c r="B418" i="2"/>
  <c r="E418" i="2" s="1"/>
  <c r="B422" i="2"/>
  <c r="E422" i="2" s="1"/>
  <c r="B421" i="2"/>
  <c r="E421" i="2" s="1"/>
  <c r="B425" i="2"/>
  <c r="E425" i="2" s="1"/>
  <c r="B424" i="2"/>
  <c r="E424" i="2" s="1"/>
  <c r="B413" i="2"/>
  <c r="E413" i="2" s="1"/>
  <c r="B412" i="2"/>
  <c r="E412" i="2" s="1"/>
  <c r="B399" i="2"/>
  <c r="E399" i="2" s="1"/>
  <c r="B401" i="2"/>
  <c r="E401" i="2" s="1"/>
  <c r="B410" i="2"/>
  <c r="E410" i="2" s="1"/>
  <c r="B407" i="2"/>
  <c r="E407" i="2" s="1"/>
  <c r="B403" i="2"/>
  <c r="E403" i="2" s="1"/>
  <c r="B402" i="2"/>
  <c r="E402" i="2" s="1"/>
  <c r="B405" i="2"/>
  <c r="E405" i="2" s="1"/>
  <c r="B408" i="2"/>
  <c r="E408" i="2" s="1"/>
  <c r="B382" i="2"/>
  <c r="E382" i="2" s="1"/>
  <c r="G382" i="2" s="1"/>
  <c r="B380" i="2"/>
  <c r="E380" i="2" s="1"/>
  <c r="G380" i="2" s="1"/>
  <c r="B378" i="2"/>
  <c r="E378" i="2" s="1"/>
  <c r="G378" i="2" s="1"/>
  <c r="B376" i="2"/>
  <c r="E376" i="2" s="1"/>
  <c r="G376" i="2" s="1"/>
  <c r="B374" i="2"/>
  <c r="E374" i="2" s="1"/>
  <c r="G374" i="2" s="1"/>
  <c r="B372" i="2"/>
  <c r="E372" i="2" s="1"/>
  <c r="G372" i="2" s="1"/>
  <c r="B370" i="2"/>
  <c r="E370" i="2" s="1"/>
  <c r="G370" i="2" s="1"/>
  <c r="B368" i="2"/>
  <c r="E368" i="2" s="1"/>
  <c r="G368" i="2" s="1"/>
  <c r="B366" i="2"/>
  <c r="E366" i="2" s="1"/>
  <c r="G366" i="2" s="1"/>
  <c r="B364" i="2"/>
  <c r="E364" i="2" s="1"/>
  <c r="G364" i="2" s="1"/>
  <c r="B352" i="2"/>
  <c r="E352" i="2" s="1"/>
  <c r="G352" i="2" s="1"/>
  <c r="B350" i="2"/>
  <c r="E350" i="2" s="1"/>
  <c r="G350" i="2" s="1"/>
  <c r="B348" i="2"/>
  <c r="E348" i="2" s="1"/>
  <c r="G348" i="2" s="1"/>
  <c r="B346" i="2"/>
  <c r="E346" i="2" s="1"/>
  <c r="G346" i="2" s="1"/>
  <c r="B344" i="2"/>
  <c r="E344" i="2" s="1"/>
  <c r="G344" i="2" s="1"/>
  <c r="B332" i="2"/>
  <c r="E332" i="2" s="1"/>
  <c r="G332" i="2" s="1"/>
  <c r="B330" i="2"/>
  <c r="E330" i="2" s="1"/>
  <c r="G330" i="2" s="1"/>
  <c r="B328" i="2"/>
  <c r="E328" i="2" s="1"/>
  <c r="G328" i="2" s="1"/>
  <c r="B326" i="2"/>
  <c r="E326" i="2" s="1"/>
  <c r="G326" i="2" s="1"/>
  <c r="B324" i="2"/>
  <c r="E324" i="2" s="1"/>
  <c r="G324" i="2" s="1"/>
  <c r="B322" i="2"/>
  <c r="E322" i="2" s="1"/>
  <c r="B321" i="2"/>
  <c r="E321" i="2" s="1"/>
  <c r="B319" i="2"/>
  <c r="E319" i="2" s="1"/>
  <c r="B314" i="2"/>
  <c r="E314" i="2" s="1"/>
  <c r="B313" i="2"/>
  <c r="E313" i="2" s="1"/>
  <c r="B317" i="2"/>
  <c r="E317" i="2" s="1"/>
  <c r="B316" i="2"/>
  <c r="E316" i="2" s="1"/>
  <c r="B311" i="2"/>
  <c r="E311" i="2" s="1"/>
  <c r="B310" i="2"/>
  <c r="E310" i="2" s="1"/>
  <c r="B308" i="2"/>
  <c r="E308" i="2" s="1"/>
  <c r="G308" i="2" s="1"/>
  <c r="B306" i="2"/>
  <c r="E306" i="2" s="1"/>
  <c r="G306" i="2" s="1"/>
  <c r="B304" i="2"/>
  <c r="E304" i="2" s="1"/>
  <c r="G304" i="2" s="1"/>
  <c r="B302" i="2"/>
  <c r="E302" i="2" s="1"/>
  <c r="G302" i="2" s="1"/>
  <c r="B300" i="2"/>
  <c r="E300" i="2" s="1"/>
  <c r="G300" i="2" s="1"/>
  <c r="B298" i="2"/>
  <c r="E298" i="2" s="1"/>
  <c r="G298" i="2" s="1"/>
  <c r="B296" i="2"/>
  <c r="E296" i="2" s="1"/>
  <c r="G296" i="2" s="1"/>
  <c r="B294" i="2"/>
  <c r="E294" i="2" s="1"/>
  <c r="G294" i="2" s="1"/>
  <c r="B292" i="2"/>
  <c r="E292" i="2" s="1"/>
  <c r="G292" i="2" s="1"/>
  <c r="B290" i="2"/>
  <c r="E290" i="2" s="1"/>
  <c r="G290" i="2" s="1"/>
  <c r="B288" i="2"/>
  <c r="E288" i="2" s="1"/>
  <c r="G288" i="2" s="1"/>
  <c r="B286" i="2"/>
  <c r="E286" i="2" s="1"/>
  <c r="G286" i="2" s="1"/>
  <c r="B284" i="2"/>
  <c r="E284" i="2" s="1"/>
  <c r="G284" i="2" s="1"/>
  <c r="B282" i="2"/>
  <c r="E282" i="2" s="1"/>
  <c r="G282" i="2" s="1"/>
  <c r="B280" i="2"/>
  <c r="E280" i="2" s="1"/>
  <c r="G280" i="2" s="1"/>
  <c r="B278" i="2"/>
  <c r="E278" i="2" s="1"/>
  <c r="G278" i="2" s="1"/>
  <c r="B276" i="2"/>
  <c r="E276" i="2" s="1"/>
  <c r="G276" i="2" s="1"/>
  <c r="B274" i="2"/>
  <c r="E274" i="2" s="1"/>
  <c r="G274" i="2" s="1"/>
  <c r="B272" i="2"/>
  <c r="E272" i="2" s="1"/>
  <c r="G272" i="2" s="1"/>
  <c r="B270" i="2"/>
  <c r="E270" i="2" s="1"/>
  <c r="G270" i="2" s="1"/>
  <c r="B268" i="2"/>
  <c r="E268" i="2" s="1"/>
  <c r="G268" i="2" s="1"/>
  <c r="B266" i="2"/>
  <c r="E266" i="2" s="1"/>
  <c r="G266" i="2" s="1"/>
  <c r="B264" i="2"/>
  <c r="E264" i="2" s="1"/>
  <c r="G264" i="2" s="1"/>
  <c r="B262" i="2"/>
  <c r="E262" i="2" s="1"/>
  <c r="G262" i="2" s="1"/>
  <c r="B258" i="2"/>
  <c r="E258" i="2" s="1"/>
  <c r="B257" i="2"/>
  <c r="E257" i="2" s="1"/>
  <c r="B249" i="2"/>
  <c r="E249" i="2" s="1"/>
  <c r="B255" i="2"/>
  <c r="E255" i="2" s="1"/>
  <c r="B254" i="2"/>
  <c r="E254" i="2" s="1"/>
  <c r="B247" i="2"/>
  <c r="E247" i="2" s="1"/>
  <c r="B246" i="2"/>
  <c r="E246" i="2" s="1"/>
  <c r="B252" i="2"/>
  <c r="E252" i="2" s="1"/>
  <c r="B251" i="2"/>
  <c r="E251" i="2" s="1"/>
  <c r="F224" i="2"/>
  <c r="B224" i="2"/>
  <c r="E224" i="2" s="1"/>
  <c r="G224" i="2" s="1"/>
  <c r="F222" i="2"/>
  <c r="B222" i="2"/>
  <c r="E222" i="2" s="1"/>
  <c r="G222" i="2" s="1"/>
  <c r="F220" i="2"/>
  <c r="B220" i="2"/>
  <c r="E220" i="2" s="1"/>
  <c r="G220" i="2" s="1"/>
  <c r="F218" i="2"/>
  <c r="B218" i="2"/>
  <c r="E218" i="2" s="1"/>
  <c r="G218" i="2" s="1"/>
  <c r="B244" i="2"/>
  <c r="E244" i="2" s="1"/>
  <c r="G244" i="2" s="1"/>
  <c r="B242" i="2"/>
  <c r="E242" i="2" s="1"/>
  <c r="G242" i="2" s="1"/>
  <c r="F240" i="2"/>
  <c r="B240" i="2"/>
  <c r="E240" i="2" s="1"/>
  <c r="G240" i="2" s="1"/>
  <c r="F238" i="2"/>
  <c r="B238" i="2"/>
  <c r="E238" i="2" s="1"/>
  <c r="G238" i="2" s="1"/>
  <c r="F236" i="2"/>
  <c r="B236" i="2"/>
  <c r="E236" i="2" s="1"/>
  <c r="G236" i="2" s="1"/>
  <c r="F234" i="2"/>
  <c r="B234" i="2"/>
  <c r="E234" i="2" s="1"/>
  <c r="G234" i="2" s="1"/>
  <c r="F232" i="2"/>
  <c r="B232" i="2"/>
  <c r="E232" i="2" s="1"/>
  <c r="G232" i="2" s="1"/>
  <c r="F230" i="2"/>
  <c r="B230" i="2"/>
  <c r="E230" i="2" s="1"/>
  <c r="G230" i="2" s="1"/>
  <c r="F228" i="2"/>
  <c r="B228" i="2"/>
  <c r="E228" i="2" s="1"/>
  <c r="G228" i="2" s="1"/>
  <c r="F208" i="2"/>
  <c r="B208" i="2"/>
  <c r="E208" i="2" s="1"/>
  <c r="F206" i="2"/>
  <c r="B206" i="2"/>
  <c r="E206" i="2" s="1"/>
  <c r="F214" i="2"/>
  <c r="B214" i="2"/>
  <c r="E214" i="2" s="1"/>
  <c r="F213" i="2"/>
  <c r="B213" i="2"/>
  <c r="E213" i="2" s="1"/>
  <c r="F204" i="2"/>
  <c r="B204" i="2"/>
  <c r="E204" i="2" s="1"/>
  <c r="F203" i="2"/>
  <c r="B203" i="2"/>
  <c r="E203" i="2" s="1"/>
  <c r="F211" i="2"/>
  <c r="B211" i="2"/>
  <c r="E211" i="2" s="1"/>
  <c r="F210" i="2"/>
  <c r="B210" i="2"/>
  <c r="E210" i="2" s="1"/>
  <c r="F191" i="2"/>
  <c r="B191" i="2"/>
  <c r="E191" i="2" s="1"/>
  <c r="G191" i="2" s="1"/>
  <c r="F189" i="2"/>
  <c r="B189" i="2"/>
  <c r="E189" i="2" s="1"/>
  <c r="G189" i="2" s="1"/>
  <c r="F187" i="2"/>
  <c r="B187" i="2"/>
  <c r="E187" i="2" s="1"/>
  <c r="G187" i="2" s="1"/>
  <c r="F185" i="2"/>
  <c r="B185" i="2"/>
  <c r="E185" i="2" s="1"/>
  <c r="G185" i="2" s="1"/>
  <c r="F180" i="2"/>
  <c r="B180" i="2"/>
  <c r="E180" i="2" s="1"/>
  <c r="G180" i="2" s="1"/>
  <c r="F177" i="2"/>
  <c r="B177" i="2"/>
  <c r="E177" i="2" s="1"/>
  <c r="G177" i="2" s="1"/>
  <c r="F174" i="2"/>
  <c r="B174" i="2"/>
  <c r="E174" i="2" s="1"/>
  <c r="G174" i="2" s="1"/>
  <c r="F171" i="2"/>
  <c r="B171" i="2"/>
  <c r="E171" i="2" s="1"/>
  <c r="G171" i="2" s="1"/>
  <c r="F168" i="2"/>
  <c r="B168" i="2"/>
  <c r="E168" i="2" s="1"/>
  <c r="G168" i="2" s="1"/>
  <c r="F165" i="2"/>
  <c r="B165" i="2"/>
  <c r="E165" i="2" s="1"/>
  <c r="G165" i="2" s="1"/>
  <c r="F162" i="2"/>
  <c r="B162" i="2"/>
  <c r="E162" i="2" s="1"/>
  <c r="G162" i="2" s="1"/>
  <c r="B156" i="2"/>
  <c r="E156" i="2" s="1"/>
  <c r="G156" i="2" s="1"/>
  <c r="F153" i="2"/>
  <c r="B153" i="2"/>
  <c r="E153" i="2" s="1"/>
  <c r="G153" i="2" s="1"/>
  <c r="F150" i="2"/>
  <c r="B150" i="2"/>
  <c r="E150" i="2" s="1"/>
  <c r="G150" i="2" s="1"/>
  <c r="F147" i="2"/>
  <c r="B147" i="2"/>
  <c r="E147" i="2" s="1"/>
  <c r="G147" i="2" s="1"/>
  <c r="F144" i="2"/>
  <c r="B144" i="2"/>
  <c r="E144" i="2" s="1"/>
  <c r="G144" i="2" s="1"/>
  <c r="B141" i="2"/>
  <c r="E141" i="2" s="1"/>
  <c r="G141" i="2" s="1"/>
  <c r="F135" i="2"/>
  <c r="B135" i="2"/>
  <c r="E135" i="2" s="1"/>
  <c r="G135" i="2" s="1"/>
  <c r="F132" i="2"/>
  <c r="B132" i="2"/>
  <c r="E132" i="2" s="1"/>
  <c r="G132" i="2" s="1"/>
  <c r="F129" i="2"/>
  <c r="B129" i="2"/>
  <c r="E129" i="2" s="1"/>
  <c r="G129" i="2" s="1"/>
  <c r="F126" i="2"/>
  <c r="B126" i="2"/>
  <c r="E126" i="2" s="1"/>
  <c r="G126" i="2" s="1"/>
  <c r="F123" i="2"/>
  <c r="B123" i="2"/>
  <c r="E123" i="2" s="1"/>
  <c r="G123" i="2" s="1"/>
  <c r="F120" i="2"/>
  <c r="B120" i="2"/>
  <c r="E120" i="2" s="1"/>
  <c r="G120" i="2" s="1"/>
  <c r="F117" i="2"/>
  <c r="B117" i="2"/>
  <c r="E117" i="2" s="1"/>
  <c r="G117" i="2" s="1"/>
  <c r="F114" i="2"/>
  <c r="B114" i="2"/>
  <c r="E114" i="2" s="1"/>
  <c r="G114" i="2" s="1"/>
  <c r="F111" i="2"/>
  <c r="B111" i="2"/>
  <c r="E111" i="2" s="1"/>
  <c r="G111" i="2" s="1"/>
  <c r="F108" i="2"/>
  <c r="B108" i="2"/>
  <c r="E108" i="2" s="1"/>
  <c r="G108" i="2" s="1"/>
  <c r="F97" i="2"/>
  <c r="B97" i="2"/>
  <c r="E97" i="2" s="1"/>
  <c r="F96" i="2"/>
  <c r="B96" i="2"/>
  <c r="E96" i="2" s="1"/>
  <c r="F100" i="2"/>
  <c r="B100" i="2"/>
  <c r="E100" i="2" s="1"/>
  <c r="F99" i="2"/>
  <c r="B99" i="2"/>
  <c r="E99" i="2" s="1"/>
  <c r="F94" i="2"/>
  <c r="B94" i="2"/>
  <c r="E94" i="2" s="1"/>
  <c r="F93" i="2"/>
  <c r="B93" i="2"/>
  <c r="E93" i="2" s="1"/>
  <c r="F106" i="2"/>
  <c r="B106" i="2"/>
  <c r="E106" i="2" s="1"/>
  <c r="F105" i="2"/>
  <c r="B105" i="2"/>
  <c r="E105" i="2" s="1"/>
  <c r="F103" i="2"/>
  <c r="B103" i="2"/>
  <c r="E103" i="2" s="1"/>
  <c r="F102" i="2"/>
  <c r="B102" i="2"/>
  <c r="E102" i="2" s="1"/>
  <c r="F91" i="2"/>
  <c r="B91" i="2"/>
  <c r="E91" i="2" s="1"/>
  <c r="G91" i="2" s="1"/>
  <c r="F89" i="2"/>
  <c r="B89" i="2"/>
  <c r="E89" i="2" s="1"/>
  <c r="G89" i="2" s="1"/>
  <c r="F87" i="2"/>
  <c r="B87" i="2"/>
  <c r="E87" i="2" s="1"/>
  <c r="G87" i="2" s="1"/>
  <c r="F85" i="2"/>
  <c r="B85" i="2"/>
  <c r="E85" i="2" s="1"/>
  <c r="G85" i="2" s="1"/>
  <c r="F83" i="2"/>
  <c r="B83" i="2"/>
  <c r="E83" i="2" s="1"/>
  <c r="G83" i="2" s="1"/>
  <c r="F81" i="2"/>
  <c r="B81" i="2"/>
  <c r="E81" i="2" s="1"/>
  <c r="G81" i="2" s="1"/>
  <c r="F79" i="2"/>
  <c r="B79" i="2"/>
  <c r="E79" i="2" s="1"/>
  <c r="G79" i="2" s="1"/>
  <c r="F77" i="2"/>
  <c r="B77" i="2"/>
  <c r="E77" i="2" s="1"/>
  <c r="G77" i="2" s="1"/>
  <c r="F75" i="2"/>
  <c r="B75" i="2"/>
  <c r="E75" i="2" s="1"/>
  <c r="G75" i="2" s="1"/>
  <c r="F73" i="2"/>
  <c r="B73" i="2"/>
  <c r="E73" i="2" s="1"/>
  <c r="G73" i="2" s="1"/>
  <c r="F46" i="2"/>
  <c r="B46" i="2"/>
  <c r="E46" i="2" s="1"/>
  <c r="F45" i="2"/>
  <c r="B45" i="2"/>
  <c r="E45" i="2" s="1"/>
  <c r="F34" i="2"/>
  <c r="B34" i="2"/>
  <c r="E34" i="2" s="1"/>
  <c r="F33" i="2"/>
  <c r="B33" i="2"/>
  <c r="E33" i="2" s="1"/>
  <c r="F40" i="2"/>
  <c r="B40" i="2"/>
  <c r="E40" i="2" s="1"/>
  <c r="F39" i="2"/>
  <c r="B39" i="2"/>
  <c r="E39" i="2" s="1"/>
  <c r="F37" i="2"/>
  <c r="B37" i="2"/>
  <c r="E37" i="2" s="1"/>
  <c r="F36" i="2"/>
  <c r="B36" i="2"/>
  <c r="E36" i="2" s="1"/>
  <c r="F43" i="2"/>
  <c r="B43" i="2"/>
  <c r="E43" i="2" s="1"/>
  <c r="F41" i="2"/>
  <c r="B41" i="2"/>
  <c r="E41" i="2" s="1"/>
  <c r="F28" i="2"/>
  <c r="B28" i="2"/>
  <c r="E28" i="2" s="1"/>
  <c r="F27" i="2"/>
  <c r="B27" i="2"/>
  <c r="E27" i="2" s="1"/>
  <c r="F31" i="2"/>
  <c r="B31" i="2"/>
  <c r="E31" i="2" s="1"/>
  <c r="F30" i="2"/>
  <c r="B30" i="2"/>
  <c r="E30" i="2" s="1"/>
  <c r="F4" i="2"/>
  <c r="F6" i="2"/>
  <c r="F7" i="2"/>
  <c r="F9" i="2"/>
  <c r="F12" i="2"/>
  <c r="F13" i="2"/>
  <c r="F15" i="2"/>
  <c r="F16" i="2"/>
  <c r="F2" i="2"/>
</calcChain>
</file>

<file path=xl/comments1.xml><?xml version="1.0" encoding="utf-8"?>
<comments xmlns="http://schemas.openxmlformats.org/spreadsheetml/2006/main">
  <authors>
    <author>Φωτεινή Ιωαννίδου</author>
    <author>Σοφία Καρούκη</author>
  </authors>
  <commentList>
    <comment ref="M4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επιπέδου Γ΄θα εξετάσει και τους υποψηφίους του Α' 
</t>
        </r>
      </text>
    </comment>
    <comment ref="M10" authorId="1" shapeId="0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M66" authorId="0" shapeId="0">
      <text>
        <r>
          <rPr>
            <b/>
            <sz val="9"/>
            <color indexed="81"/>
            <rFont val="Tahoma"/>
            <family val="2"/>
            <charset val="161"/>
          </rPr>
          <t>ο αξιολογητής που θα εξετ'ασει το επίπεδο Α΄θα εξετάσει και το επίπεδο Γ΄</t>
        </r>
      </text>
    </comment>
    <comment ref="M181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M295" authorId="1" shapeId="0">
      <text>
        <r>
          <rPr>
            <sz val="9"/>
            <color indexed="81"/>
            <rFont val="Tahoma"/>
            <family val="2"/>
            <charset val="161"/>
          </rPr>
          <t>Ένας από τους αξιολογητές  που θα εξετάσει τους 
υποψήφιους για το επίπεδο Γ θα εξετάσει και τους 
υποψήφιους για το επίπεδο Α</t>
        </r>
      </text>
    </comment>
    <comment ref="M358" authorId="0" shapeId="0">
      <text>
        <r>
          <rPr>
            <sz val="9"/>
            <color indexed="81"/>
            <rFont val="Tahoma"/>
            <family val="2"/>
            <charset val="161"/>
          </rPr>
          <t xml:space="preserve">Ο αξιολογητής του Α΄θα εξετάσει και το επίπεδο Γ΄
</t>
        </r>
      </text>
    </comment>
    <comment ref="M452" authorId="0" shapeId="0">
      <text>
        <r>
          <rPr>
            <sz val="9"/>
            <color indexed="81"/>
            <rFont val="Arial"/>
            <family val="2"/>
            <charset val="161"/>
          </rPr>
          <t>Οι 2 αξιολογητές του Γ' θα μοιραστούν και τους υποψηφίους του επιπεδου Α΄</t>
        </r>
      </text>
    </comment>
  </commentList>
</comments>
</file>

<file path=xl/comments2.xml><?xml version="1.0" encoding="utf-8"?>
<comments xmlns="http://schemas.openxmlformats.org/spreadsheetml/2006/main">
  <authors>
    <author>Σοφία Καρούκη</author>
    <author>Φωτεινή Ιωαννίδου</author>
    <author>Δήμητρα Μουτεβελή</author>
    <author>Παρασκευή Κανάρη</author>
    <author>Νικολινα Αγγελακη</author>
  </authors>
  <commentList>
    <comment ref="J2" authorId="0" shapeId="0">
      <text>
        <r>
          <rPr>
            <b/>
            <sz val="9"/>
            <color indexed="81"/>
            <rFont val="Tahoma"/>
            <charset val="1"/>
          </rPr>
          <t>Σοφία Καρούκη: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ΝΤΑΪΦΩΤΗ: Αλλαγή εξεταστικού κέντρου από 201Α (8o ΓΕ.Λ. ΑΘΗΝΩΝ) σε 100Α (1ο ΕΠΑ.Λ. ΑΘΗΝΩΝ)</t>
        </r>
      </text>
    </comment>
    <comment ref="M2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5" authorId="2" shapeId="0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ΚΟΥΚΟΥΒΕΛΑ: Αλλαγή εξεταστικού κέντρου από 230Α (ΖΑΝΝΕΙΟ ΠΡΟΤΥΠΟ ΓΕ.Λ. ΠΕΙΡΑΙΑ) σε 100Α (1ο ΕΠΑ.Λ. ΑΘΗΝΩΝ)</t>
        </r>
      </text>
    </comment>
    <comment ref="M10" authorId="3" shapeId="0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
ΝΤΑΪΦΩΤΗ: Αλλαγή εξεταστικού κέντρου από 201Α (8o ΓΕ.Λ. ΑΘΗΝΩΝ) σε 100Α (1ο ΕΠΑ.Λ. ΑΘΗΝΩΝ)</t>
        </r>
      </text>
    </comment>
    <comment ref="J21" authorId="0" shapeId="0">
      <text>
        <r>
          <rPr>
            <b/>
            <sz val="9"/>
            <color indexed="81"/>
            <rFont val="Tahoma"/>
            <charset val="1"/>
          </rPr>
          <t>Σοφία Καρούκη: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ΜΟΥΞΙΟΥ: Αλλαγή εξεταστικού κένρου: από 201Α (8o ΓΕ.Λ. ΑΘΗΝΩΝ) σε 305Β (2ο ΓΕ.Λ. ΕΛΕΥΘΕΡΙΟΥ-ΚΟΡΔΕΛΙΟΥ)</t>
        </r>
      </text>
    </comment>
    <comment ref="J31" authorId="0" shapeId="0">
      <text>
        <r>
          <rPr>
            <b/>
            <sz val="9"/>
            <color indexed="81"/>
            <rFont val="Tahoma"/>
            <charset val="1"/>
          </rPr>
          <t>Σοφία Καρούκη: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ΝΤΑΒΡΑΖΟΣ: Αλλαγή εξεταστικού κένρου: από 201Δ (5ο ΓΕ.Λ. ΗΛΙΟΥΠΟΛΗΣ "ΕΥ. ΠΑΠΑΝΟΥΤΣΟΣ") σε 301Β (14ο ΓΕ.Λ. ΘΕΣΣΑΛΟΝΙΚΗΣ)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ΒΑΡΣΟΥ: Αλλαγή εξεταστικού κένρου: από 210Α (2ο ΓΕ.Λ. ΝΕΑΣ ΙΩΝΙΑΣ) σε 244Α (4ο ΓΕ.Λ. ΡΟΔΟΥ)</t>
        </r>
      </text>
    </comment>
    <comment ref="M40" authorId="3" shapeId="0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Οι δύο αξιολογητές θα μοιραστούν το Α και το Γ. 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ΠΟΛΥΧΡΟΝΙΔΗΣ: Αλλαγή εξεταστικού κένρου: από 244Α (4ο ΓΕ.Λ. ΡΟΔΟΥ) σε 215Β (1ο ΓΕ.Λ. ΠΕΤΡΟΥΠΟΛΗΣ)</t>
        </r>
      </text>
    </comment>
    <comment ref="M57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αξιολογητής του Γ θα αναλάβει και μέρος του Α 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ΚΟΥΚΟΥΒΕΛΑ: Αλλαγή εξεταστικού κέντρου από 230Α (ΖΑΝΝΕΙΟ ΠΡΟΤΥΠΟ ΓΕ.Λ. ΠΕΙΡΑΙΑ) σε 100Α (1ο ΕΠΑ.Λ. ΑΘΗΝΩΝ)</t>
        </r>
      </text>
    </comment>
    <comment ref="M95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Σοφία Καρούκη: </t>
        </r>
        <r>
          <rPr>
            <sz val="8"/>
            <color indexed="81"/>
            <rFont val="Tahoma"/>
            <family val="2"/>
            <charset val="161"/>
          </rPr>
          <t>Είναι ο ένας από τους 2 που θα εξετάουνι το Γ.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M97" authorId="0" shapeId="0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Ο ένας από τους 2 που θα εξετάσουν το Γ θα εξετάσει και το Α.</t>
        </r>
      </text>
    </comment>
    <comment ref="J99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ΧΑΡΕΛΑΣ: Αλλαγή εξεταστικού κένρου: από 239Α (ΓΕ.Λ. ΣΥΡΟΥ) σε 230Β (ΡΑΛΛΕΙΟ ΓΥΜΝΑΣΙΟ ΘΗΛΕΩΝ ΠΕΙΡΑΙΑ)</t>
        </r>
      </text>
    </comment>
    <comment ref="M101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07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16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25" authorId="2" shapeId="0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130" authorId="3" shapeId="0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αξιολογητής του Γ θα αναλάβει και μέρος του Α </t>
        </r>
      </text>
    </comment>
    <comment ref="M137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61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J162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ΧΑΡΕΛΑΣ: Αλλαγή εξεταστικού κένρου: από 239Α (ΓΕ.Λ. ΣΥΡΟΥ) σε 230Β (ΡΑΛΛΕΙΟ ΓΥΜΝΑΣΙΟ ΘΗΛΕΩΝ ΠΕΙΡΑΙΑ)</t>
        </r>
      </text>
    </comment>
    <comment ref="M167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176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ΠΟΛΥΧΡΟΝΙΔΗΣ: Αλλαγή εξεταστικού κένρου: από 244Α (4ο ΓΕ.Λ. ΡΟΔΟΥ) σε 215Β (1ο ΓΕ.Λ. ΠΕΤΡΟΥΠΟΛΗΣ)
ΒΑΡΣΟΥ: Αλλαγή εξεταστικού κένρου: από 210Α (2ο ΓΕ.Λ. ΝΕΑΣ ΙΩΝΙΑΣ) σε 244Α (4ο ΓΕ.Λ. ΡΟΔΟΥ)</t>
        </r>
      </text>
    </comment>
    <comment ref="M178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209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250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J263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ΚΟΡΑΚΙΑΝΙΤΗ: Αλλαγή εξεταστικού κένρου: από 272Α (1ο ΓΕ.Λ. ΚΕΡΚΥΡΑΣ) σε 270Α (1ο ΓΕ.Λ. ΠΡΕΒΕΖΑΣ)</t>
        </r>
      </text>
    </comment>
    <comment ref="J273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ΚΟΡΑΚΙΑΝΙΤΗ: Αλλαγή εξεταστικού κένρου: από 272Α (1ο ΓΕ.Λ. ΚΕΡΚΥΡΑΣ) σε 270Α (1ο ΓΕ.Λ. ΠΡΕΒΕΖΑΣ)</t>
        </r>
      </text>
    </comment>
    <comment ref="M320" authorId="0" shapeId="0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Είναι ο ένας από τους 3 που θα εξετάσουν το Γ.</t>
        </r>
      </text>
    </comment>
    <comment ref="M322" authorId="0" shapeId="0">
      <text>
        <r>
          <rPr>
            <b/>
            <sz val="8"/>
            <color indexed="81"/>
            <rFont val="Tahoma"/>
            <family val="2"/>
            <charset val="161"/>
          </rPr>
          <t>Σοφία Καρούκη:</t>
        </r>
        <r>
          <rPr>
            <sz val="8"/>
            <color indexed="81"/>
            <rFont val="Tahoma"/>
            <family val="2"/>
            <charset val="161"/>
          </rPr>
          <t xml:space="preserve"> Ο ένας από τους 3 που θα εξετάσουν το Γ θα εξετάσει και το Α.</t>
        </r>
      </text>
    </comment>
    <comment ref="J344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ΚΩΝΣΤΑΝΤΙΝΟΥ: Αλλαγή εξεταζόμενης γλώσσας: από ΑΓΓΛΙΚΑ σε ΓΕΡΜΑΝΙΚΑ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ΚΩΝΣΤΑΝΤΙΝΟΥ: Αλλαγή εξεταζόμενης γλώσσας: από ΑΓΓΛΙΚΑ σε ΓΕΡΜΑΝΙΚΑ</t>
        </r>
      </text>
    </comment>
    <comment ref="M383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  <comment ref="M386" authorId="2" shapeId="0">
      <text>
        <r>
          <rPr>
            <b/>
            <sz val="9"/>
            <color indexed="81"/>
            <rFont val="Tahoma"/>
            <family val="2"/>
            <charset val="161"/>
          </rPr>
          <t>Δήμητρα Μουτεβελή: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ΤΟ ΕΠΙΠΕΔΟ Α ΚΑΙ ΓΙΑ ΤΟ ΕΠΙΠΕΔΟ Γ</t>
        </r>
      </text>
    </comment>
    <comment ref="M391" authorId="3" shapeId="0">
      <text>
        <r>
          <rPr>
            <b/>
            <sz val="9"/>
            <color indexed="81"/>
            <rFont val="Tahoma"/>
            <family val="2"/>
            <charset val="161"/>
          </rPr>
          <t>Παρασκευή Κανάρη: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M392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ΒΟΥΖΟΥΚΟΥ: Αλλαγή εξεταστικού κένρου από 301Α (8ο ΓΕ.Λ. ΘΕΣΣΑΛΟΝΙΚΗΣ) σε 200Α (ΜΟΥΣΙΚΟ ΣΧΟΛΕΙΟ ΘΕΣΣΑΛΟΝΙΚΗΣ)</t>
        </r>
      </text>
    </comment>
    <comment ref="M394" authorId="4" shapeId="0">
      <text>
        <r>
          <rPr>
            <b/>
            <sz val="9"/>
            <color indexed="81"/>
            <rFont val="Tahoma"/>
            <family val="2"/>
            <charset val="161"/>
          </rPr>
          <t>Νικολινα Αγγελακη:</t>
        </r>
        <r>
          <rPr>
            <sz val="9"/>
            <color indexed="81"/>
            <rFont val="Tahoma"/>
            <family val="2"/>
            <charset val="161"/>
          </rPr>
          <t xml:space="preserve">
Ο ΙΔΙΟΣ ΑΞΙΟΛΟΓΗΤΗΣ ΚΑΙ ΓΙΑ Α ΚΑΙ ΓΙΑ Γ  ΕΠΙΠΕΔΟ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ΒΟΥΖΟΥΚΟΥ: Αλλαγή εξεταστικού κένρου από 301Α (8ο ΓΕ.Λ. ΘΕΣΣΑΛΟΝΙΚΗΣ) σε 200Α (ΜΟΥΣΙΚΟ ΣΧΟΛΕΙΟ ΘΕΣΣΑΛΟΝΙΚΗΣ)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ΝΤΑΒΡΑΖΟΣ: Αλλαγή εξεταστικού κένρου: από 201Δ (5ο ΓΕ.Λ. ΗΛΙΟΥΠΟΛΗΣ "ΕΥ. ΠΑΠΑΝΟΥΤΣΟΣ") σε 301Β (14ο ΓΕ.Λ. ΘΕΣΣΑΛΟΝΙΚΗΣ)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ΜΟΥΞΙΟΥ: Αλλαγή εξεταστικού κένρου: από 201Α (8o ΓΕ.Λ. ΑΘΗΝΩΝ) σε 305Β (2ο ΓΕ.Λ. ΕΛΕΥΘΕΡΙΟΥ-ΚΟΡΔΕΛΙΟΥ)
ΚΑΤΙΡΛΙΩΤΗ: Αλλαγή επιπέδου εξέτασης: από Γ(Γ1+Γ2) σε Β(Β1+Β2)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sz val="8"/>
            <color indexed="81"/>
            <rFont val="Tahoma"/>
            <family val="2"/>
            <charset val="161"/>
          </rPr>
          <t>ΚΑΤΙΡΛΙΩΤΗ: Αλλαγή επιπέδου εξέτασης: από Γ(Γ1+Γ2) σε Β(Β1+Β2)</t>
        </r>
      </text>
    </comment>
    <comment ref="J427" authorId="0" shapeId="0">
      <text>
        <r>
          <rPr>
            <b/>
            <sz val="9"/>
            <color indexed="81"/>
            <rFont val="Tahoma"/>
            <charset val="1"/>
          </rPr>
          <t>Σοφία Καρούκη:</t>
        </r>
        <r>
          <rPr>
            <sz val="9"/>
            <color indexed="81"/>
            <rFont val="Tahoma"/>
            <charset val="1"/>
          </rPr>
          <t xml:space="preserve">
ΕΥΘΥΜΙΑΔΟΥ </t>
        </r>
        <r>
          <rPr>
            <sz val="8"/>
            <color indexed="81"/>
            <rFont val="Tahoma"/>
            <family val="2"/>
            <charset val="161"/>
          </rPr>
          <t>Αλλαγή εξεταστικού κένρου: από 313Α (6ο ΓΕ.Λ. ΚΑΒΑΛΑΣ) σε 305Δ (2ο ΕΠΑ.Λ. ΣΤΑΥΡΟΥΠΟΛΗΣ)</t>
        </r>
      </text>
    </comment>
    <comment ref="J448" authorId="0" shapeId="0">
      <text>
        <r>
          <rPr>
            <b/>
            <sz val="9"/>
            <color indexed="81"/>
            <rFont val="Tahoma"/>
            <charset val="1"/>
          </rPr>
          <t>Σοφία Καρούκη:</t>
        </r>
        <r>
          <rPr>
            <sz val="9"/>
            <color indexed="81"/>
            <rFont val="Tahoma"/>
            <charset val="1"/>
          </rPr>
          <t xml:space="preserve">
ΕΥΘΥΜΙΑΔΟΥ: </t>
        </r>
        <r>
          <rPr>
            <sz val="8"/>
            <color indexed="81"/>
            <rFont val="Tahoma"/>
            <family val="2"/>
            <charset val="161"/>
          </rPr>
          <t>Αλλαγή εξεταστικού κένρου: από 313Α (6ο ΓΕ.Λ. ΚΑΒΑΛΑΣ) σε 305Δ (2ο ΕΠΑ.Λ. ΣΤΑΥΡΟΥΠΟΛΗΣ)</t>
        </r>
      </text>
    </comment>
    <comment ref="M475" authorId="1" shapeId="0">
      <text>
        <r>
          <rPr>
            <b/>
            <sz val="9"/>
            <color indexed="81"/>
            <rFont val="Tahoma"/>
            <family val="2"/>
            <charset val="161"/>
          </rPr>
          <t>Φωτεινή Ιωαννίδου:</t>
        </r>
        <r>
          <rPr>
            <sz val="9"/>
            <color indexed="81"/>
            <rFont val="Tahoma"/>
            <family val="2"/>
            <charset val="161"/>
          </rPr>
          <t xml:space="preserve">
Ο ίδιος αξιολογητής θα εξετάσει και το Γ επίπεδο</t>
        </r>
      </text>
    </comment>
  </commentList>
</comments>
</file>

<file path=xl/sharedStrings.xml><?xml version="1.0" encoding="utf-8"?>
<sst xmlns="http://schemas.openxmlformats.org/spreadsheetml/2006/main" count="7564" uniqueCount="610">
  <si>
    <t>Περιοχές Υποψηφίων</t>
  </si>
  <si>
    <t>Γλώσσα</t>
  </si>
  <si>
    <t>Επίπεδο</t>
  </si>
  <si>
    <t>ΑΓΓΛΙΚΑ</t>
  </si>
  <si>
    <t>ΓΑΛΛΙΚΑ</t>
  </si>
  <si>
    <t>ΓΕΡΜΑΝΙΚΑ</t>
  </si>
  <si>
    <t>ΙΤΑΛΙΚΑ</t>
  </si>
  <si>
    <t>ΙΣΠΑΝΙΚΑ</t>
  </si>
  <si>
    <t>Α</t>
  </si>
  <si>
    <t>Β</t>
  </si>
  <si>
    <t>Γ</t>
  </si>
  <si>
    <t>201  Α' ΑΘΗΝΑΣ</t>
  </si>
  <si>
    <t>210  Β' ΑΘΗΝΑΣ</t>
  </si>
  <si>
    <t>215  Γ' ΑΘΗΝΑΣ</t>
  </si>
  <si>
    <t>221  Δ' ΑΘΗΝΑΣ</t>
  </si>
  <si>
    <t>230  ΠΕΙΡΑΙΑΣ</t>
  </si>
  <si>
    <t>236  ΛΕΣΒΟΣ</t>
  </si>
  <si>
    <t>237  ΣΑΜΟΣ</t>
  </si>
  <si>
    <t>238  ΧΙΟΣ</t>
  </si>
  <si>
    <t>257  ΜΕΣΣΗΝΙΑ</t>
  </si>
  <si>
    <t>259  ΑΡΚΑΔΙΑ</t>
  </si>
  <si>
    <t>263  ΑΙΤΩΛ/ΝΑΝΙΑ</t>
  </si>
  <si>
    <t>267  ΙΩΑΝΝΙΝΑ</t>
  </si>
  <si>
    <t>270  ΠΡΕΒΕΖΑ</t>
  </si>
  <si>
    <t>272  ΚΕΡΚΥΡΑ</t>
  </si>
  <si>
    <t>273  ΕΥΒΟΙΑ</t>
  </si>
  <si>
    <t>275  ΒΟΙΩΤΙΑ</t>
  </si>
  <si>
    <t>278  ΦΘΙΩΤΙΔΑ</t>
  </si>
  <si>
    <t>281  ΛΑΡΙΣΑ</t>
  </si>
  <si>
    <t>284  ΜΑΓΝΗΣΙΑ</t>
  </si>
  <si>
    <t>289  ΤΡΙΚΑΛΑ</t>
  </si>
  <si>
    <t>291  ΚΟΖΑΝΗ</t>
  </si>
  <si>
    <t>295  ΠΙΕΡΙΑ</t>
  </si>
  <si>
    <t>299  ΠΕΛΛΑ</t>
  </si>
  <si>
    <t>301  ΑΝΑΤ. ΘΕΣΣΑΛΟΝΙΚΗ</t>
  </si>
  <si>
    <t>305  ΔΥΤ. ΘΕΣΣΑΛΟΝΙΚΗ</t>
  </si>
  <si>
    <t>313  ΚΑΒΑΛΑ</t>
  </si>
  <si>
    <t>316  ΡΟΔΟΠΗ</t>
  </si>
  <si>
    <t>317  ΕΒΡΟΣ</t>
  </si>
  <si>
    <t>319  ΗΡΑΚΛΕΙΟ</t>
  </si>
  <si>
    <t>323  ΧΑΝΙΑ</t>
  </si>
  <si>
    <t>Κωδικός Περιοχής Εξέτασης</t>
  </si>
  <si>
    <t>249  ΑΧΑΪΑ</t>
  </si>
  <si>
    <t>293  ΚΑΣΤΟΡΙΑ</t>
  </si>
  <si>
    <t>ΤΟΥΡΚΙΚΑ</t>
  </si>
  <si>
    <t>224  ΑΝΑΤ. ΑΤΤΙΚΗ</t>
  </si>
  <si>
    <t>227  ΔΥΤ. ΑΤΤΙΚΗ</t>
  </si>
  <si>
    <t>Διεύθυνση Δευτεροβάθμιας Εκπαίδευσης (Δ.Δ.Ε.) Εξεταστικού Κέντρου</t>
  </si>
  <si>
    <t>294  ΦΛΩΡΙΝΑ</t>
  </si>
  <si>
    <t>100Α</t>
  </si>
  <si>
    <t>239  ΚΥΚΛΑΔΕΣ</t>
  </si>
  <si>
    <t>244  ΔΩΔ/ΝΗΣΟΥ (ΡΟΔΟΣ)</t>
  </si>
  <si>
    <t>245  ΔΩΔ/ΝΗΣΟΥ (ΚΩΣ)</t>
  </si>
  <si>
    <t>001  ΕΙΔΙΚΟ ΕΞΕΤΑΣΤΙΚΟ ΚΕΝΤΡΟ ΑΘΗΝΑΣ</t>
  </si>
  <si>
    <t>ΔΙΕΥΘΥΝΣΗ ΔΕΥΤΕΡΟΒΑΘΜΙΑΣ ΕΚΠΑΙΔΕΣΗΣ (Δ.Δ.Ε.) ΕΞΕΤΑΣΤΙΚΟΥ ΚΕΝΤΡΟΥ</t>
  </si>
  <si>
    <t>ΚΩΔΙΚΟΣ Δ.Δ.Ε.</t>
  </si>
  <si>
    <t>Α' ΑΘΗΝΑΣ</t>
  </si>
  <si>
    <t>Β' ΑΘΗΝΑΣ</t>
  </si>
  <si>
    <t>ATTIKHΣ</t>
  </si>
  <si>
    <t>ΑΝΑΤΟΛΙΚΗ ΑΤΤΙΚΗ</t>
  </si>
  <si>
    <t>ΔΥΤΙΚΗ ΑΤΤΙΚΗ</t>
  </si>
  <si>
    <t>ΠΕΙΡΑΙΑ</t>
  </si>
  <si>
    <t>ΛΕΣΒΟΥ</t>
  </si>
  <si>
    <t>ΣΑΜΟΥ</t>
  </si>
  <si>
    <t>ΒΟΡΕΙΟΥ ΑΙΓΑΙΟΥ</t>
  </si>
  <si>
    <t>ΧΙΟΥ</t>
  </si>
  <si>
    <t>ΚΥΚΛΑΔΩΝ</t>
  </si>
  <si>
    <t>ΝΟΤΙΟΥ ΑΙΓΑΙΟΥ</t>
  </si>
  <si>
    <t>ΑΧΑΪΑΣ</t>
  </si>
  <si>
    <t>ΔΥΤΙΚΗΣ ΕΛΛΑΔΑΣ</t>
  </si>
  <si>
    <t>ΜΕΣΣΗΝΙΑΣ</t>
  </si>
  <si>
    <t>ΠΕΛΟΠΟΝΝΗΣΟΥ</t>
  </si>
  <si>
    <t>ΑΡΚΑΔΙΑΣ</t>
  </si>
  <si>
    <t>ΑΙΤΩΛΟΑΚΑΡΝΑΝΙΑΣ</t>
  </si>
  <si>
    <t>ΙΩΑΝΝΙΝΩΝ</t>
  </si>
  <si>
    <t>ΗΠΕΙΡΟΥ</t>
  </si>
  <si>
    <t>ΠΡΕΒΕΖΑΣ</t>
  </si>
  <si>
    <t>ΙΟΝΙΩΝ ΝΗΣΩΝ</t>
  </si>
  <si>
    <t>ΚΕΡΚΥΡΑΣ</t>
  </si>
  <si>
    <t>ΕΥΒΟΙΑΣ</t>
  </si>
  <si>
    <t>ΒΟΙΩΤΙΑΣ</t>
  </si>
  <si>
    <t>ΣΤΕΡΕΑΣ ΕΛΛΑΔΑΣ</t>
  </si>
  <si>
    <t>ΦΘΙΩΤΙΔΑΣ</t>
  </si>
  <si>
    <t xml:space="preserve">ΛΑΡΙΣΑΣ </t>
  </si>
  <si>
    <t>ΘΕΣΣΑΛΙΑΣ</t>
  </si>
  <si>
    <t>ΜΑΓΝΗΣΙΑΣ</t>
  </si>
  <si>
    <t>ΚΟΖΑΝΗΣ</t>
  </si>
  <si>
    <t>ΠΙΕΡΙΑΣ</t>
  </si>
  <si>
    <t>ΠΕΛΛΑΣ</t>
  </si>
  <si>
    <t>ΑΝΑΤΟΛΙΚΗΣ ΘΕΣ/ΝΙΚΗΣ</t>
  </si>
  <si>
    <t>ΔΥΤΙΚΗΣ ΘΕΣ/ΝΙΚΗΣ</t>
  </si>
  <si>
    <t>ΚΑΒΑΛΑΣ</t>
  </si>
  <si>
    <t>ΡΟΔΟΠΗΣ</t>
  </si>
  <si>
    <t>ΕΒΡΟΥ</t>
  </si>
  <si>
    <t>ΗΡΑΚΛΕΙΟΥ</t>
  </si>
  <si>
    <t>ΚΡΗΤΗΣ</t>
  </si>
  <si>
    <t>ΧΑΝΙΩΝ</t>
  </si>
  <si>
    <t>ΓΕΝΙΚΟ ΣΥΝΟΛΟ</t>
  </si>
  <si>
    <t>ΔΥΤΙΚΗΣ ΜΑΚΕΔΟΝΙΑΣ</t>
  </si>
  <si>
    <t>ΚΕΝΤΡΙΚΗΣ ΜΑΚΕΔΟΝΙΑΣ</t>
  </si>
  <si>
    <t>ΑΝΑΤΟΛΙΚΗΣ ΜΑΚΕΔΟΝΙΑΣ ΚΑΙ ΘΡΑΚΗΣ</t>
  </si>
  <si>
    <t>ΔΩΔΕΚΑΝΗΣΟΥ</t>
  </si>
  <si>
    <t>365  ΔΩΔ/ΝΗΣΟΥ (ΚΑΛΥΜΝΟΣ)</t>
  </si>
  <si>
    <t>002  ΕΙΔΙΚΟ ΕΞΕΤΑΣΤΙΚΟ ΚΕΝΤΡΟ ΘΕΣ/ΝΙΚΗΣ</t>
  </si>
  <si>
    <t xml:space="preserve">Σ ύ ν ο λ ο   Υ π ο ψ η φ ί ω ν = </t>
  </si>
  <si>
    <t>Αριθμός αιθουσών προφορικών  Σαββάτου</t>
  </si>
  <si>
    <t>Αριθμός αιθουσών προφορικών Κυριακής</t>
  </si>
  <si>
    <t>Αριθμός αιθουσών γραπτών  Σαββάτου</t>
  </si>
  <si>
    <t>Αριθμός αιθουσών γραπτών  Κυριακής</t>
  </si>
  <si>
    <t>Απαιτούμενος αριθμός αιθουσών με μεγαφωνική εγκατάσταση</t>
  </si>
  <si>
    <t>Αριθμός Φορητών Ηχητικών Συσκευών</t>
  </si>
  <si>
    <t>Υπάρχει Κεντρικό Ηχητικό Σύστημα 
(ΝΑΙ, ΌΧΙ)</t>
  </si>
  <si>
    <t>Παρατηρήσεις</t>
  </si>
  <si>
    <t>Γ' ΑΘΗΝΑΣ</t>
  </si>
  <si>
    <t>Δ' ΑΘΗΝΑΣ</t>
  </si>
  <si>
    <t>ΤΡΙΚΑΛΩΝ</t>
  </si>
  <si>
    <t>200Α</t>
  </si>
  <si>
    <t>ΦΛΩΡΙΝΑΣ</t>
  </si>
  <si>
    <t>ΠΕΡΙΟΧΗ ΕΞΕΤΑΣΗΣ</t>
  </si>
  <si>
    <t>ΠΕΡΙΦΕΡΕΙΑΚΗ ΔΙΕΥΘΥΝΣΗ ΠΡΩΤΟΒΑΘΜΙΑΣ ΚΑΙ ΔΕΥΤΕΡΟΒΑΘΜΙΑΣ ΕΚΠΑΙΔΕΥΣΗΣ</t>
  </si>
  <si>
    <t>ΚΩΔΙΚΟΣ ΕΞΕΤΑΣΤΙΚΟΥ ΚΕΝΤΡΟΥ</t>
  </si>
  <si>
    <t>ΓΛΩΣΣΑ</t>
  </si>
  <si>
    <t>ΕΠΙΠΕΔΟ</t>
  </si>
  <si>
    <t>ΑΡΙΘΜΟΣ ΥΠΟΨΗΦΙΩΝ</t>
  </si>
  <si>
    <t>ΑΡΙΘΜΟΣ ΕΞΕΤΑΣΤΩΝ ΣΑΒΒΑΤΟΥ</t>
  </si>
  <si>
    <t>ΑΡΙΘΜΟΣ ΕΞΕΤΑΣΤΩΝ ΚΥΡΙΑΚΗΣ</t>
  </si>
  <si>
    <t>ΟΝΟΜΑΣΙΑ ΕΞΕΤΑΣΤΙΚΟΥ ΚΕΝΤΡΟΥ</t>
  </si>
  <si>
    <t>ΤΑΧΥΔΡΟΜΙΚΗ ΔΙΕΥΘΥΝΣΗ ΕΞΕΤΑΣΤΙΚΟΥ ΚΕΝΤΡΟΥ</t>
  </si>
  <si>
    <t>ΤΗΛΕΦΩΝΟ ΕΞΕΤΑΣΤΙΚΟΥ ΚΕΝΤΡΟΥ</t>
  </si>
  <si>
    <t>E-MAIL ΕΞΕΤΑΣΤΙΚΟΥ ΚΕΝΤΡΟΥ</t>
  </si>
  <si>
    <t>ΑΡΙΣΤΗ</t>
  </si>
  <si>
    <t>ΚΑΛΗ</t>
  </si>
  <si>
    <t>ΠΟΛΥ ΚΑΛΗ</t>
  </si>
  <si>
    <t>Κατάσταση Φορητών Ηχητικών Εγκαταστάσεων (ΑΡΙΣΤΗ, ΠΟΛΥ ΚΑΛΗ, ΚΑΛΗ)</t>
  </si>
  <si>
    <t>Κατάσταση Κεντρικού Ηχητικού Συστήματος (ΑΡΙΣΤΗ, ΠΟΛΥ ΚΑΛΗ, ΚΑΛΗ)</t>
  </si>
  <si>
    <t>Κατάσταση κεντρικού ηχητικού συστήματος / ηχητικών φορητών συσκευών</t>
  </si>
  <si>
    <t>Ύπαρξη κεντρικού ηχητικού συστήματος</t>
  </si>
  <si>
    <t>ΝΑΙ</t>
  </si>
  <si>
    <t>ΟΧΙ</t>
  </si>
  <si>
    <t>201Β</t>
  </si>
  <si>
    <t>201Γ</t>
  </si>
  <si>
    <t>201Δ</t>
  </si>
  <si>
    <t>210Β</t>
  </si>
  <si>
    <t>210Γ</t>
  </si>
  <si>
    <t>215Β</t>
  </si>
  <si>
    <t>221Β</t>
  </si>
  <si>
    <t>230Β</t>
  </si>
  <si>
    <t>249Β</t>
  </si>
  <si>
    <t>249Γ</t>
  </si>
  <si>
    <t>267Β</t>
  </si>
  <si>
    <t>267Γ</t>
  </si>
  <si>
    <t>281Β</t>
  </si>
  <si>
    <t>301Ε</t>
  </si>
  <si>
    <t>301Δ</t>
  </si>
  <si>
    <t>301Β</t>
  </si>
  <si>
    <t>301Γ</t>
  </si>
  <si>
    <t>305Β</t>
  </si>
  <si>
    <t>305Γ</t>
  </si>
  <si>
    <t>305Δ</t>
  </si>
  <si>
    <t>319Β</t>
  </si>
  <si>
    <t>319Δ</t>
  </si>
  <si>
    <t>323Β</t>
  </si>
  <si>
    <t>319Α</t>
  </si>
  <si>
    <t>310  ΣΕΡΡΕΣ</t>
  </si>
  <si>
    <t>310Α</t>
  </si>
  <si>
    <t>ΣΕΡΡΩΝ</t>
  </si>
  <si>
    <t>Διαθεσιμότητα δύο Φωτοαντιγραφικών Μηχανημάτων (ΝΑΙ, ΟΧΙ)</t>
  </si>
  <si>
    <t xml:space="preserve">Ποιότητα Ασπρόμαυρης Εκτύπωσης
(ΑΡΙΣΤΗ, ΠΟΛΥ ΚΑΛΗ, ΚΑΛΗ) </t>
  </si>
  <si>
    <t>ΣΥΝΟΛΟ ΑΝΑ ΕΠΙΠΕΔΟ</t>
  </si>
  <si>
    <t>skype</t>
  </si>
  <si>
    <t>210Α</t>
  </si>
  <si>
    <t>215Α</t>
  </si>
  <si>
    <t>221Α</t>
  </si>
  <si>
    <t>221Γ</t>
  </si>
  <si>
    <t>230Α</t>
  </si>
  <si>
    <t>249Α</t>
  </si>
  <si>
    <t>267Α</t>
  </si>
  <si>
    <t>281Α</t>
  </si>
  <si>
    <t>301Α</t>
  </si>
  <si>
    <t>Β (Α - Μ)</t>
  </si>
  <si>
    <t>Β (Ν - Ω))</t>
  </si>
  <si>
    <t>201ΣΤ</t>
  </si>
  <si>
    <t>3019Γ</t>
  </si>
  <si>
    <t>ΣΥΝΟΛΟ ΥΠΟΨΗΦΙΩΝ</t>
  </si>
  <si>
    <t>mail@5lyk-mytil.les.sch.gr</t>
  </si>
  <si>
    <t>ΌΧΙ</t>
  </si>
  <si>
    <t>mail@lyk-samou.sam.sch.gr</t>
  </si>
  <si>
    <t>Οι σταθερές ηχητικές εγκαταστάσεις στο Γενικό Λύκειο Πυθαγορείου Σάμου παρουσιάζουν σημαντικά προβλήματα στην καθαρότητα του ήχου και θα χρησιμοποιηθούν οι φορητές ηχητικές συσκευές</t>
  </si>
  <si>
    <t>1ο ΓΕ.Λ. ΧΙΟΥ</t>
  </si>
  <si>
    <t>2271042575
2271044279</t>
  </si>
  <si>
    <t>mail@1lyk-chiou.chi.sch.gr</t>
  </si>
  <si>
    <t>mail@2lyk-florin.flo.sch.gr</t>
  </si>
  <si>
    <t>mail@2lyk-agrin.ait.sch.gr</t>
  </si>
  <si>
    <t>ΠΟΛΎ ΚΑΛΗ</t>
  </si>
  <si>
    <t>mail@2lyk-n-ionias.att.sch.gr</t>
  </si>
  <si>
    <t>mail@3lyk-ag.parask.att.sch.gr</t>
  </si>
  <si>
    <t>mail@3lyk-amarous.att.sch.gr</t>
  </si>
  <si>
    <t>mail@lyk-peir-zanneio.att.sch.gr</t>
  </si>
  <si>
    <t>ΡΑΛΛΕΙΟ ΓΥΜΝΑΣΙΟ ΘΗΛΕΩΝ ΠΕΙΡΑΙΑ</t>
  </si>
  <si>
    <t xml:space="preserve">mail@gym-ralleion.att.sch.gr </t>
  </si>
  <si>
    <t>mail@1lyk-kozan.koz.sch.gr</t>
  </si>
  <si>
    <t>mail@1lyk-chanion.chan.sch.gr</t>
  </si>
  <si>
    <t>mail@lyk-el-venizel.chan.sch.gr</t>
  </si>
  <si>
    <t>mail@1lyk-syrou.kyk.sch.gr</t>
  </si>
  <si>
    <t xml:space="preserve">ΝΑΙ </t>
  </si>
  <si>
    <t>Υπεύθυνη ΚΠΓ ΔΔΕ: Μάινα Μαρία        τηλ.: 22810-87994</t>
  </si>
  <si>
    <t>2ο ΓΕ.Λ. ΝΕΑΣ ΙΩΝΙΑΣ</t>
  </si>
  <si>
    <t>3ο ΓΕ.Λ. ΑΓΙΑΣ ΠΑΡΑΣΚΕΥΗΣ</t>
  </si>
  <si>
    <t>3ο ΓΕ.Λ. ΑΜΑΡΟΥΣΙΟΥ</t>
  </si>
  <si>
    <t>ΖΑΝΝΕΙΟ ΠΡΟΤΥΠΟ ΓΕ.Λ. ΠΕΙΡΑΙΑ</t>
  </si>
  <si>
    <t>"ΠΥΘΑΓΟΡΕΙΟ" ΓΕ.Λ. ΣΑΜΟΥ</t>
  </si>
  <si>
    <t>ΓΕ.Λ. ΣΥΡΟΥ</t>
  </si>
  <si>
    <t>2ο ΓΕ.Λ. ΑΓΡΙΝΙΟΥ</t>
  </si>
  <si>
    <t>1o  ΓΕ.Λ. ΚΟΖΑΝΗΣ</t>
  </si>
  <si>
    <t>2ο ΓΕ.Λ. ΦΛΩΡΙΝΑΣ</t>
  </si>
  <si>
    <t>5ο ΓΕ.Λ. ΜΥΤΙΛΗΝΗΣ "ΒΕΝΙΑΜΙΝ Ο ΛΕΣΒΙΟΣ"</t>
  </si>
  <si>
    <t>1ο ΓΕ.Λ. ΧΑΝΙΩΝ</t>
  </si>
  <si>
    <t>ΓΕ.Λ. ΕΛΕΥΘΕΡΙΟΥ ΒΕΝΙΖΕΛΟΥ</t>
  </si>
  <si>
    <t>ΛΙΒΑΔΙΑ, ΜΑΝΝΑ, Τ.Κ. 84100</t>
  </si>
  <si>
    <t>28ης ΟΚΤΩΒΡΙΟΥ 2, ΧΡΙΣΤΟΣ ΒΑΡΒΑΣΙ, ΧΙΟΣ, Τ.Κ. 82100</t>
  </si>
  <si>
    <t xml:space="preserve">ΠΥΘΑΓΟΡΑ 11, ΣΑΜΟΣ, Τ.Κ. 83100 </t>
  </si>
  <si>
    <t>Γ. ΜΟΥΡΑ 34, ΜΥΤΙΛΗΝΗ, ΛΕΣΒΟΣ, Τ.Κ. 81132</t>
  </si>
  <si>
    <t>ΚΑΛΒΟΥ 103, ΝΕΑ ΙΩΝΙΑ, Τ.Κ. 14231</t>
  </si>
  <si>
    <t>ΧΡΥΣ.ΣΜΥΡΝΗΣ &amp; ΠΛΑΤΑΙΩΝ, ΑΓΙΑ ΠΑΡΑΣΚΕΥΗ, Τ.Κ. 15343</t>
  </si>
  <si>
    <t>ΚΥΡΙΛΟΥ &amp; ΠΕΛΙΚΑ ΜΑΡΟΥΣΙ, Τ.Κ. 15122</t>
  </si>
  <si>
    <t xml:space="preserve">ΓΕΡΑΣΙΜΟΥ ΠΑΡΔΑΛΗ, ΧΑΝΙΑ, Τ.Κ. 73131 </t>
  </si>
  <si>
    <t xml:space="preserve">Ι.ΜΑΡΚΑΚΗ 10, ΚΑΛΥΚΑΣ, ΧΑΝΙΑ, Τ.Κ. 73100 </t>
  </si>
  <si>
    <t>2102793541, 2102777155</t>
  </si>
  <si>
    <t>2106016531, 2106007653</t>
  </si>
  <si>
    <t>2106141103, 2106126084</t>
  </si>
  <si>
    <t>mail@1lyk-tripol.ark.sch.gr</t>
  </si>
  <si>
    <t>1ο ΓΕ.Λ. ΤΡΙΠΟΛΗΣ</t>
  </si>
  <si>
    <t>mail@4lyk-chalk.eyv.sch.gr</t>
  </si>
  <si>
    <t>2ο ΓΕΛ ΛΙΒΑΔΕΙΑΣ</t>
  </si>
  <si>
    <t>mail@2lyk- livad.voi.sch.gr</t>
  </si>
  <si>
    <t>Οι φορητές ηχητικές συσκευές που διαθέτει το εξεταστικό κέντρο είναι σε άριστη κατάσταση και καλύπτουν στο μέγιστο βαθμό τις ανάγκες.</t>
  </si>
  <si>
    <t>mail@3lyk-lamias.fth.sch.gr</t>
  </si>
  <si>
    <t xml:space="preserve"> ΠΟΛΥ ΚΑΛΗ</t>
  </si>
  <si>
    <t>mail@lyk-magoul.att.sch.gr</t>
  </si>
  <si>
    <t>8</t>
  </si>
  <si>
    <t>5</t>
  </si>
  <si>
    <t>0</t>
  </si>
  <si>
    <t>ΓΕ.Λ. ΜΑΓΟΥΛΑΣ</t>
  </si>
  <si>
    <t>ΟΜΗΡΟΥ 4, ΜΑΓΟΥΛΑ ΑΤΤΙΚΗΣ, Τ.Κ. 19018</t>
  </si>
  <si>
    <t>mail@2lyk-irakl.ira.sch.gr</t>
  </si>
  <si>
    <t>mail@4lyk-irakl.ira.sch.gr</t>
  </si>
  <si>
    <t>mail@5lyk-irakl.ira.sch.gr</t>
  </si>
  <si>
    <t>mail@8lyk-irakl.ira.sch.gr</t>
  </si>
  <si>
    <t>2ο ΓΕ.Λ. ΗΡΑΚΛΕΙΟΥ</t>
  </si>
  <si>
    <t>4ο ΓΕ.Λ. ΗΡΑΚΛΕΙΟΥ</t>
  </si>
  <si>
    <t>5ο ΓΕ.Λ. ΗΡΑΚΛΕΙΟΥ</t>
  </si>
  <si>
    <t>8ο ΓΕ.Λ. ΗΡΑΚΛΕΙΟΥ</t>
  </si>
  <si>
    <t>mail@2lyk-kater.pie.sch.gr</t>
  </si>
  <si>
    <t>2ο ΓΕ.Λ ΕΔΕΣΣΑΣ</t>
  </si>
  <si>
    <t>mail@2lyk-edess.pel.sch.gr</t>
  </si>
  <si>
    <t>ΜΟΥΣΙΚΟ ΣΧΟΛΕΙΟ ΘΕΣΣΑΛΟΝΙΚΗΣ</t>
  </si>
  <si>
    <t>mail@gym-mous-thess.thess.sch.gr</t>
  </si>
  <si>
    <t>18ο ΓΕ.Λ.   ΘΕΣΣΑΛΟΝΙΚΗΣ</t>
  </si>
  <si>
    <t>mail@18lyk-thess.thess.sch.gr</t>
  </si>
  <si>
    <t>27ο ΓΕ.Λ. ΘΕΣΣΑΛΟΝΙΚΗΣ</t>
  </si>
  <si>
    <t>mail@27lyk-thess.thess.sch.gr</t>
  </si>
  <si>
    <t>12ο ΓΕ.Λ. ΘΕΣΣΑΛΟΝΙΚΗΣ</t>
  </si>
  <si>
    <t>mail@12lyk-thess.thess.sch.gr</t>
  </si>
  <si>
    <t>4ο ΓΕ.Λ. ΚΑΛΑΜΑΡΙΑΣ</t>
  </si>
  <si>
    <t>mail@4lyk-kalam.thess.sch.gr</t>
  </si>
  <si>
    <t>1ο ΕΠΑ.Λ. ΚΑΛΑΜΑΡΙΑΣ</t>
  </si>
  <si>
    <t>1epal-kalam@sch.gr</t>
  </si>
  <si>
    <t>23ο ΓΕ.Λ. ΘΕΣΣΑΛΟΝΙΚΗΣ</t>
  </si>
  <si>
    <t>mail@23lyk-thess.thess.sch.gr</t>
  </si>
  <si>
    <t>mail@1lyk-stavroup.thess.sch.gr</t>
  </si>
  <si>
    <t>mail@2lyk-neapol.thess.sch.gr</t>
  </si>
  <si>
    <t xml:space="preserve">mail@2lyk-sykeon.thess.sch.gr </t>
  </si>
  <si>
    <t>mail@2epal-stavroup.thess.sch.gr</t>
  </si>
  <si>
    <t>2ο ΓΕ.Λ. ΣΕΡΡΩΝ</t>
  </si>
  <si>
    <t>ΚΙΛΚΙΣ 9, ΣΕΡΡΕΣ, Τ.Κ. 62125</t>
  </si>
  <si>
    <t>mail@2lyk-serron.ser.sch.gr</t>
  </si>
  <si>
    <t>2ο ΕΠΑ.Λ. ΣΤΑΥΡΟΥΠΟΛΗΣ</t>
  </si>
  <si>
    <t>1ο ΓΕ.Λ. ΣΤΑΥΡΟΥΠΟΛΗΣ</t>
  </si>
  <si>
    <t>2ο ΓΕ.Λ. ΝΕΑΠΟΛΗΣ</t>
  </si>
  <si>
    <t>mail@1epal-athin.att.sch.gr</t>
  </si>
  <si>
    <t>14</t>
  </si>
  <si>
    <t>22</t>
  </si>
  <si>
    <t>3</t>
  </si>
  <si>
    <t>11</t>
  </si>
  <si>
    <t>6</t>
  </si>
  <si>
    <t>mail@5lyk-ilioup.att.sch.gr</t>
  </si>
  <si>
    <t>mail@8lyk-athin.att.sch.gr</t>
  </si>
  <si>
    <t>mail@26lyk-athin.att.sch.gr</t>
  </si>
  <si>
    <t>mail@1lyk-kaisar.att.sch.gr</t>
  </si>
  <si>
    <t>12</t>
  </si>
  <si>
    <t>4</t>
  </si>
  <si>
    <t>8ο ΓΕ.Λ. ΑΘΗΝΩΝ</t>
  </si>
  <si>
    <t>1ο ΕΠΑ.Λ. ΑΘΗΝΩΝ</t>
  </si>
  <si>
    <t>2o ΓΕ.Λ. ΚΑΤΕΡΙΝΗΣ</t>
  </si>
  <si>
    <t>3ο ΓΥΜΝΑΣΙΟ ΓΕΡΑΚΑ</t>
  </si>
  <si>
    <t>mail@3gym-gerak.att.sch.gr</t>
  </si>
  <si>
    <t>mail@6lyk-laris.lar.sch.gr</t>
  </si>
  <si>
    <t>mail@5Iyk-laris.lar.sch.gr</t>
  </si>
  <si>
    <t>mail@1lyk-volou.mag.sch.gr</t>
  </si>
  <si>
    <t>mail@3lyk-trikal.tri.sch.gr</t>
  </si>
  <si>
    <t>2CD PLAYERS</t>
  </si>
  <si>
    <t>4lykrodo@sch.gr</t>
  </si>
  <si>
    <t>1ο ΓΕ.Λ. ΚΩ "ΙΠΠΟΚΡΑΤΕΙΟ"</t>
  </si>
  <si>
    <t>ΙΠΠΟΚΡΑΤΟΥΣ 36, ΚΩΣ, Τ.Κ. 85300</t>
  </si>
  <si>
    <t>mail@1lyk-ko.dod.sch.gr</t>
  </si>
  <si>
    <t>NAI</t>
  </si>
  <si>
    <t>1ο ΓΕ.Λ ΚΑΛΥΜΝΟΥ</t>
  </si>
  <si>
    <t>ΕΝΟΡΙΑ ΑΝΑΣΤΑΣΕΩΣ KΑΛΥΜΝΟΥ, Τ.Κ. 85200</t>
  </si>
  <si>
    <t>mail@1lyk-kalymn.dod.sch.gr</t>
  </si>
  <si>
    <t>1ο ΓΕ.Λ. ΚΑΙΣΑΡΙΑΝΗΣ "ΜΑΡΙΟΣ ΧΑΚΚΑΣ"</t>
  </si>
  <si>
    <t>26ο ΠΕΙΡΑΜΑΤΙΚΟ ΓΕ.Λ. ΑΘΗΝΩΝ "ΜΑΡΑΣΛΕΙΟ"</t>
  </si>
  <si>
    <t>5ο ΓΕ.Λ. ΗΛΙΟΥΠΟΛΗΣ "ΕΥΑΓΓΕΛΟΣ ΠΑΠΑΝΟΥΤΣΟΣ"</t>
  </si>
  <si>
    <t>1ο ΓΕ.Λ. ΑΙΓΑΛΕΩ</t>
  </si>
  <si>
    <t xml:space="preserve">ΠΑΠΑΝΙΚΟΛΗ 14, ΑΙΓΑΛΕΩ, Τ.Κ. 12242  </t>
  </si>
  <si>
    <t>mail@1lyk-aigal.att.sch.gr</t>
  </si>
  <si>
    <t>ΑΝΑΤ. ΡΩΜΥΛΙΑΣ &amp; ΘΕΣΣΑΛΙΑΣ,  ΠΕΤΡΟΥΠΟΛΗ, Τ.Κ. 13231</t>
  </si>
  <si>
    <t>mail@1lyk-petroup.att.sch.gr</t>
  </si>
  <si>
    <t>mail@7lyk-kallith.att.sch.gr</t>
  </si>
  <si>
    <t>ΠΟΛΕΜΙΣΤΩΝ 15, ΑΡΓΥΡΟΥΠΟΛΗ, Τ.Κ. 16452</t>
  </si>
  <si>
    <t>mail@1lyk-argyr.att.sch.gr</t>
  </si>
  <si>
    <t>7ο ΓΕ.Λ. ΚΑΛΛΙΘΕΑΣ</t>
  </si>
  <si>
    <t>2ο ΓΕ.Λ. ΠΑΛΑΙΟΥ ΦΑΛΗΡΟΥ</t>
  </si>
  <si>
    <t>mail@2lyk-p-falir.att.sch.gr</t>
  </si>
  <si>
    <t>mail@1lyk-patras.ach.sch.gr</t>
  </si>
  <si>
    <t>mail@3lyk-patras.ach.sch.gr</t>
  </si>
  <si>
    <t>6ο ΓΥΜΝΑΣΙΟ ΠΑΤΡΑΣ</t>
  </si>
  <si>
    <t>mail@6gym-patras.ach.sch.gr</t>
  </si>
  <si>
    <t>Το ένα φωτοτυπικό είναι πολύ καλό , το δεύτερο όχι.</t>
  </si>
  <si>
    <t>1ο ΓΕ.Λ. ΠΑΤΡΑΣ</t>
  </si>
  <si>
    <t>3ο ΓΕ.Λ. ΠΑΤΡΑΣ</t>
  </si>
  <si>
    <t>mail@4lyk-kalam.mes.sch.gr</t>
  </si>
  <si>
    <t>4ο ΓΕ.Λ. ΚΑΛΑΜΑΤΑΣ</t>
  </si>
  <si>
    <t>ΚΑΛΑΜΑΤΑΣ 70, ΤΡΙΠΟΛΗ, Τ.Κ. 22131</t>
  </si>
  <si>
    <t>mail@2lyk-ioann.ioa.sch.gr</t>
  </si>
  <si>
    <t>5ο ΓΕ.Λ. ΙΩΑΝΝΙΝΩΝ</t>
  </si>
  <si>
    <t>mail@5lyk-ioann.ioa.sch.gr</t>
  </si>
  <si>
    <t>mail@4lyk-ioann.ioa.sch.gr</t>
  </si>
  <si>
    <t>2ο ΓΕ.Λ. ΠΡΕΒΕΖΑΣ</t>
  </si>
  <si>
    <t>mail@2lyk-prevez.pre.sch.gr</t>
  </si>
  <si>
    <t>2ο ΓΕ.Λ. ΙΩΑΝΝΙΝΩΝ "ΓΕΩΡΓΙΟΣ ΣΤΑΥΡΟΥ"</t>
  </si>
  <si>
    <t>ΓΕΩΡΓΙΟΥ ΠΑΠΑΝΔΡΕΟΥ 4-6, ΙΩΑΝΝΙΝΑ, Τ.Κ. 45444</t>
  </si>
  <si>
    <t>ΟΓΔΟΗΣ ΜΕΡΑΡΧΙΑΣ 3, ΙΩΑΝΝΙΝΑ, Τ.Κ. 45445</t>
  </si>
  <si>
    <t>ΔΩΔΩΝΗΣ 6, ΙΩΑΝΝΙΝΑ, Τ.Κ. 45332</t>
  </si>
  <si>
    <t>ΑΓΙΟΣ ΙΩΑΝΝΗΣ ΡΗΓΑΝΑΣ, ΑΓΡΙΝΙΟ, Τ.Κ. 30132</t>
  </si>
  <si>
    <t>ΑΓΙΟΥ ΙΩΑΝΝΟΥ ΠΡΑΤΣΙΚΑ 2, ΠΑΤΡΑ, Τ.Κ. 26333</t>
  </si>
  <si>
    <t>ΑΡΤΕΜΙΔΟΣ, ΚΑΛΑΜΑΤΑ, Τ.Κ. 24100</t>
  </si>
  <si>
    <t>ΑΝΘΟΥΠΟΛΗ, ΠΑΤΡΑ, Τ.Κ. 26443</t>
  </si>
  <si>
    <t>ΕΛΛΗΝΟΣ ΣΤΡΑΤΙΩΤΟΥ ΚΑΙ ΑΓΙΑΣ ΣΟΦΙΑΣ, ΠΑΤΡΑ, Τ.Κ. 26223</t>
  </si>
  <si>
    <t>4ο ΓΕ.Λ. ΙΩΑΝΝΙΝΩΝ "ΑΚΑΔΗΜΙΑ"</t>
  </si>
  <si>
    <t>mail@1lyk-kerkyr.ker.sch.gr</t>
  </si>
  <si>
    <t>1ο ΓΕ.Λ. ΚΕΡΚΥΡΑΣ</t>
  </si>
  <si>
    <t>ΣΠΥΡΟΥ ΞΥΝΔΑ 4, ΚΕΡΚΥΡΑ, Τ.Κ.49100</t>
  </si>
  <si>
    <t>1ο ΕΠΑ.Λ. ΚΑΒΑΛΑΣ</t>
  </si>
  <si>
    <t>mail@1epal-kaval.kav.sch.gr</t>
  </si>
  <si>
    <t>mail@1lyk-komot.rod.sch.gr</t>
  </si>
  <si>
    <t>mail@2lyk-alexandr.evr.sch.gr</t>
  </si>
  <si>
    <t>ΣΑΜΟΥ 2, ΠΕΡΙΓΙΑΛΙ ΚΑΒΑΛΑΣ, Τ.Κ. 65201</t>
  </si>
  <si>
    <t>1ο ΓΕ.Λ. ΚΟΜΟΤΗΝΗΣ</t>
  </si>
  <si>
    <t>2ο ΓΕ.Λ. ΑΛΕΞ/ΠΟΛΗΣ</t>
  </si>
  <si>
    <t>ΔΗΜΟΚΡΙΤΟΥ 6Α, ΑΛΕΞΑΝΔΡΟΥΠΟΛΗ, Τ.Κ. 68133</t>
  </si>
  <si>
    <t>ΑΧΙΛΛΕΩΣ 37-41 &amp; ΜΥΛΛΕΡΟΥ, ΑΘΗΝΑ, Τ.Κ. 10436</t>
  </si>
  <si>
    <t>ΒΟΥΛΙΑΓΜΕΝΗΣ 525 (ΕΙΣΟΔΟΣ ΑΠΌ ΑΛ. ΠΑΠΑΝΑΣΤΑΣΙΟΥ 12), ΗΛΙΟΥΠΟΛΗ, Τ.Κ. 16341</t>
  </si>
  <si>
    <t>ΝΙΚΟΠΟΛΕΩΣ 33, ΑΘΗΝΑ, Τ.Κ. 11253</t>
  </si>
  <si>
    <t>ΜΑΡΑΣΛΗ 8-10 &amp; ΣΟΥΗΔΙΑΣ, ΑΘΗΝΑ, Τ.Κ. 10676</t>
  </si>
  <si>
    <t>ΗΡΩΣ ΚΩΝΣΤΑΝΤΟΠΟΥΛΟΥ 13Β, ΚΑΙΣΑΡΙΑΝΗ, Τ.Κ. 16121</t>
  </si>
  <si>
    <t>1ο ΓΕ.Λ. ΠΕΤΡΟΥΠΟΛΗΣ</t>
  </si>
  <si>
    <t xml:space="preserve">ΚΟΛΟΚΟΤΡΩΝΗ 6, ΠΕΙΡΑΙΑΣ, Τ.Κ. 18531 </t>
  </si>
  <si>
    <t xml:space="preserve">ΕΠΟΝΙΤΩΝ 21, ΠΕΙΡΑΙΑΣ, Τ.Κ. 18547 </t>
  </si>
  <si>
    <t xml:space="preserve">ΜΙΧ. ΜΠΟΝΗ Α/Α, ΡΟΔΟΣ, Τ.Κ. 85133 </t>
  </si>
  <si>
    <t>4ο ΓΕ.Λ. ΡΟΔΟΥ</t>
  </si>
  <si>
    <t>2610322190, 2610316875</t>
  </si>
  <si>
    <t>ΑΜΥΝΤΑ 9, ΠΡΕΒΕΖΑ, Τ.Κ. 48100</t>
  </si>
  <si>
    <t>4ο ΓΕ.Λ. ΧΑΛΚΙΔΑΣ</t>
  </si>
  <si>
    <t>ΜΟΝΗΣ ΕΡΙΩΝ-ΠΕΙΡΑΪΚΗ ΠΑΤΡΑΪΚΗ, ΧΑΛΚΙΔΑ, Τ.Κ. 34132</t>
  </si>
  <si>
    <t>3o ΓΕ.Λ. ΛΑΜΙΑΣ "ΜΟΥΣΤΑΚΕΙΟ ΛΥΚΕΙΟ"</t>
  </si>
  <si>
    <t>ΣΠΥΡΟΥ ΜΟΥΣΤΑΚΛΗ 6 - ΑΦΑΝΟΣ, ΛΑΜΙΑ, Τ.Κ. 35131</t>
  </si>
  <si>
    <t>6ο ΓΕ.Λ. ΛΑΡΙΣΑΣ</t>
  </si>
  <si>
    <t>1ης ΜΕΡΑΡΧΙΑΣ &amp; ΚΑΡΑΟΛΗ-ΔΗΜΗΤΡΙΟΥ, ΛΑΡΙΣΑ, Τ.Κ. 41334</t>
  </si>
  <si>
    <t>5ο ΓΕ.Λ. ΛΑΡΙΣΑΣ</t>
  </si>
  <si>
    <t>ΙΟΥΣΤΙΝΙΑΝΟΥ ΚΑΙ ΚΟΜΝΗΝΩΝ, ΛΑΡΙΣΑ, Τ.Κ. 41223</t>
  </si>
  <si>
    <t xml:space="preserve">1ο ΓΕ.Λ. ΒΟΛΟΥ </t>
  </si>
  <si>
    <t>ΚΥΠΡΟΥ 48, ΒΟΛΟΣ, Τ.Κ. 38221</t>
  </si>
  <si>
    <t>3ο ΓΕ.Λ. ΤΡΙΚΑΛΩΝ "ΟΔΥΣΣΕΑΣ ΕΛΥΤΗΣ"</t>
  </si>
  <si>
    <t>ΜΕΤΕΩΡΩΝ 57, ΤΡΙΚΑΛΑ, Τ.Κ. 42131</t>
  </si>
  <si>
    <t>ΠΑΝΤΕΛΗ ΧΟΡΝ 1, ΚΟΖΑΝΗ, Τ.Κ. 50131</t>
  </si>
  <si>
    <t xml:space="preserve">ΠΕΡΙΟΧΗ ΑΓΙΑΣ ΠΑΡΑΣΚΕΥΗΣ, Τ.Κ. 53100 </t>
  </si>
  <si>
    <t>ΗΠΕΊΡΟΥ 10, ΚΑΤΕΡΙΝΗ, Τ.Κ. 601 32</t>
  </si>
  <si>
    <t>ΜΕΛΙΝΑΣ ΜΕΡΚΟΥΡΗ 18, ΕΔΕΣΣΑ, Τ.Κ 58200</t>
  </si>
  <si>
    <t>ΠΑΠΑΦΗ 130Α, ΘΕΣΣΑΛΟΝΙΚΗ, Τ.Κ. 54453</t>
  </si>
  <si>
    <t>ΚΛΕΑΝΘΟΥΣ 59, ΘΕΣΣΑΛΟΝΙΚΗ, Τ.Κ. 54453</t>
  </si>
  <si>
    <t>ΑΛ. ΣΠΑΝΟΥ 2, ΘΕΣΣΑΛΟΝΙΚΗ, Τ.Κ. 54352</t>
  </si>
  <si>
    <t>ΠΡΟΕΚΤΑΣΗ ΕΓΝΑΤΙΑΣ 118, ΠΥΛΑΙΑ, Τ.Κ. 55535</t>
  </si>
  <si>
    <t>Μ. ΑΛΕΞΑΝΔΡΟΥ - ΑΝ. ΘΡΑΚΗΣ, ΚΑΛΑΜΑΡΙΑ, Τ.Κ. 55134</t>
  </si>
  <si>
    <t>ΚΑΡΑΜΑΝΛΗ - ΜΑΚΕΔΟΝΙΑΣ, ΚΑΛΑΜΑΡΙΑ, Τ.Κ. 55134</t>
  </si>
  <si>
    <t>ΚΑΣΣΑΝΔΡΟΥ 17-19, ΘΕΣΣΑΛΟΝΙΚΗ, Τ.Κ. 54632</t>
  </si>
  <si>
    <t>ΠΕΣΟΝΤΩΝ ΗΡΩΩΝ 2, ΣΤΑΥΡΟΥΠΟΛΗ, Τ.Κ.56430</t>
  </si>
  <si>
    <t>ΠΡΩΗΝ ΣΤΡΑΤΟΠΕΔΟ ΣΤΡΕΜΠΕΝΙΩΤΗ, ΝΕΑΠΟΛΗ, Τ.Κ. 56728</t>
  </si>
  <si>
    <t>2ο ΓΕ.Λ. ΣΥΚΕΩΝ</t>
  </si>
  <si>
    <t>ΣΠΑΡΤΑΚΟΥ 24, ΣΥΚΙΕΣ, Τ.Κ. 56625</t>
  </si>
  <si>
    <t>ΑΚΡΙΤΩΝ &amp; ΘΡΑΚΗΣ 4, ΣΤΑΥΡΟΥΠΟΛΗ, Τ.Κ. 56430</t>
  </si>
  <si>
    <t>ΦΙΛΙΠΠΟΥΠΟΛΕΩΣ 45, ΗΡΑΚΛΕΙΟ, Τ.Κ. 71305</t>
  </si>
  <si>
    <t>Λ. ΣΚΕΠΕΤΖΗ 31, ΗΡΑΚΛΕΙΟ, Τ.Κ. 71307</t>
  </si>
  <si>
    <t xml:space="preserve"> Γ. ΞΗΡΟΥΔΑΚΗ 17, ΗΡΑΚΛΕΙΟ, Τ.Κ. 71409</t>
  </si>
  <si>
    <t>ΓΕΩΡΓΙΟΥ ΠΑΠΑΝΔΡΕΟΥ &amp; Μ. ΑΝΔΡΟΝΙΚΟΥ, ΚΟΜΟΤΗΝΗ, Τ.Κ. 69100</t>
  </si>
  <si>
    <t>201Α</t>
  </si>
  <si>
    <t>305Α</t>
  </si>
  <si>
    <t>8ο ΓΕ.Λ. ΑΘΗΝΩΝ 
ΝΙΚΟΠΟΛΕΩΣ 33, 
ΑΘΗΝΑ, 
Τ.Κ. 11253 
(2108674196) 
mail@8lyk-athin.att.sch.gr</t>
  </si>
  <si>
    <t>26ο ΠΕΙΡΑΜΑΤΙΚΟ ΓΕ.Λ. ΑΘΗΝΩΝ "ΜΑΡΑΣΛΕΙΟ" 
ΜΑΡΑΣΛΗ 8-10 &amp; ΣΟΥΗΔΙΑΣ, 
ΑΘΗΝΑ, 
Τ.Κ. 10676 
(2107247387) 
mail@26lyk-athin.att.sch.gr</t>
  </si>
  <si>
    <t>ΓΕ.Λ. ΕΛΕΥΘΕΡΙΟΥ ΒΕΝΙΖΕΛΟΥ 
Ι.ΜΑΡΚΑΚΗ 10, 
ΚΑΛΥΚΑΣ, ΧΑΝΙΑ, 
Τ.Κ. 73100  
(2821096638) 
mail@lyk-el-venizel.chan.sch.gr</t>
  </si>
  <si>
    <t>1ο ΓΕ.Λ. ΚΑΙΣΑΡΙΑΝΗΣ "ΜΑΡΙΟΣ ΧΑΚΚΑΣ" 
ΗΡΩΣ ΚΩΝΣΤΑΝΤΟΠΟΥΛΟΥ 13Β, 
ΚΑΙΣΑΡΙΑΝΗ, 
Τ.Κ. 16121 
(2107666391) 
mail@1lyk-kaisar.att.sch.gr</t>
  </si>
  <si>
    <t>2ο ΓΕ.Λ. ΝΕΑΣ ΙΩΝΙΑΣ 
ΚΑΛΒΟΥ 103, 
ΝΕΑ ΙΩΝΙΑ, 
Τ.Κ. 14231 
(2102793541, 2102777155) 
mail@2lyk-n-ionias.att.sch.gr</t>
  </si>
  <si>
    <t>3ο ΓΕ.Λ. ΑΓΙΑΣ ΠΑΡΑΣΚΕΥΗΣ 
ΧΡΥΣ.ΣΜΥΡΝΗΣ &amp; ΠΛΑΤΑΙΩΝ, 
ΑΓΙΑ ΠΑΡΑΣΚΕΥΗ, 
Τ.Κ. 15343 
(2106016531, 2106007653) 
mail@3lyk-ag.parask.att.sch.gr</t>
  </si>
  <si>
    <t>3ο ΓΕ.Λ. ΑΜΑΡΟΥΣΙΟΥ 
ΚΥΡΙΛΟΥ &amp; ΠΕΛΙΚΑ 
ΜΑΡΟΥΣΙ, 
Τ.Κ. 15122 
(2106141103, 2106126084) 
mail@3lyk-amarous.att.sch.gr</t>
  </si>
  <si>
    <t>1ο ΓΕ.Λ. ΑΙΓΑΛΕΩ 
ΠΑΠΑΝΙΚΟΛΗ 14, 
ΑΙΓΑΛΕΩ, 
Τ.Κ. 12242   
(2105313099) 
mail@1lyk-aigal.att.sch.gr</t>
  </si>
  <si>
    <t>1ο ΓΕ.Λ. ΠΕΤΡΟΥΠΟΛΗΣ 
ΑΝΑΤ. ΡΩΜΥΛΙΑΣ &amp; ΘΕΣΣΑΛΙΑΣ,  
ΠΕΤΡΟΥΠΟΛΗ, 
Τ.Κ. 13231 
(2105015335) 
mail@1lyk-petroup.att.sch.gr</t>
  </si>
  <si>
    <t>1ο ΓΕ.Λ. ΑΡΓΥΡΟΥΠΟΛΗΣ 
ΠΟΛΕΜΙΣΤΩΝ 15, 
ΑΡΓΥΡΟΥΠΟΛΗ, 
Τ.Κ. 16452 
(2109925514) 
mail@1lyk-argyr.att.sch.gr</t>
  </si>
  <si>
    <t>2ο ΓΕ.Λ. ΠΑΛΑΙΟΥ ΦΑΛΗΡΟΥ 
ΤΕΡΨΙΘΕΑΣ 35,  
ΠΑΛΑΙΟ ΦΑΛΗΡΟ, 
Τ.Κ. 17563 
(2109833993, 2109824360 ) 
mail@2lyk-p-falir.att.sch.gr</t>
  </si>
  <si>
    <t>7ο ΓΕ.Λ. ΚΑΛΛΙΘΕΑΣ 
ΔΟΪΡΑΝΗΣ 86  
ΚΑΛΛΙΘΕΑ, 
Τ.Κ. 17672 
(2109510587) 
mail@7lyk-kallith.att.sch.gr</t>
  </si>
  <si>
    <t>3ο ΓΥΜΝΑΣΙΟ ΓΕΡΑΚΑ 
ΚΕΑΣ ΚΑΙ ΣΚΙΑΘΟΥ 1 , 
ΓΕΡΑΚΑΣ 
Τ.Κ.15344 
(2106048825) 
mail@3gym-gerak.att.sch.gr</t>
  </si>
  <si>
    <t>ΚΕΑΣ ΚΑΙ ΣΚΙΑΘΟΥ 1 , ΓΕΡΑΚΑΣ Τ.Κ.15344</t>
  </si>
  <si>
    <t>ΓΕ.Λ. ΜΑΓΟΥΛΑΣ 
ΟΜΗΡΟΥ 4, 
ΜΑΓΟΥΛΑ ΑΤΤΙΚΗΣ, 
Τ.Κ. 19018 
(2105557540) 
mail@lyk-magoul.att.sch.gr</t>
  </si>
  <si>
    <t>ΖΑΝΝΕΙΟ ΠΡΟΤΥΠΟ ΓΕ.Λ. ΠΕΙΡΑΙΑ 
ΚΟΛΟΚΟΤΡΩΝΗ 6, 
ΠΕΙΡΑΙΑΣ, 
Τ.Κ. 18531  
(2104111992) 
mail@lyk-peir-zanneio.att.sch.gr</t>
  </si>
  <si>
    <t xml:space="preserve">ΡΑΛΛΕΙΟ ΓΥΜΝΑΣΙΟ ΘΗΛΕΩΝ ΠΕΙΡΑΙΑ 
ΕΠΟΝΙΤΩΝ 21, 
ΠΕΙΡΑΙΑΣ, 
Τ.Κ. 18547  
(2104297425) 
mail@gym-ralleion.att.sch.gr </t>
  </si>
  <si>
    <t>5ο ΓΕ.Λ. ΜΥΤΙΛΗΝΗΣ "ΒΕΝΙΑΜΙΝ Ο ΛΕΣΒΙΟΣ" 
Γ. ΜΟΥΡΑ 34, 
ΜΥΤΙΛΗΝΗ, ΛΕΣΒΟΣ, 
Τ.Κ. 81132 
(2251027727) 
mail@5lyk-mytil.les.sch.gr</t>
  </si>
  <si>
    <t>1ο ΓΕ.Λ. ΧΙΟΥ 
28ης ΟΚΤΩΒΡΙΟΥ 2, 
ΧΡΙΣΤΟΣ ΒΑΡΒΑΣΙ, ΧΙΟΣ, 
Τ.Κ. 82100 
(2271042575 2271044279) 
mail@1lyk-chiou.chi.sch.gr</t>
  </si>
  <si>
    <t>4ο ΓΕ.Λ. ΡΟΔΟΥ 
ΜΙΧ. ΜΠΟΝΗ Α/Α, 
ΡΟΔΟΣ, 
Τ.Κ. 85133  
(2241063950) 
4lykrodo@sch.gr</t>
  </si>
  <si>
    <t>1ο ΓΕ.Λ. ΚΩ "ΙΠΠΟΚΡΑΤΕΙΟ" 
ΙΠΠΟΚΡΑΤΟΥΣ 36, 
ΚΩΣ, 
Τ.Κ. 85300 
(2242022025) 
mail@1lyk-ko.dod.sch.gr</t>
  </si>
  <si>
    <t>1ο ΓΕ.Λ ΚΑΛΥΜΝΟΥ 
ΕΝΟΡΙΑ ΑΝΑΣΤΑΣΕΩΣ KΑΛΥΜΝΟΥ, 
Τ.Κ. 85200 
(2243028992) 
mail@1lyk-kalymn.dod.sch.gr</t>
  </si>
  <si>
    <t>3ο ΓΕ.Λ. ΠΑΤΡΑΣ 
ΑΓΙΟΥ ΙΩΑΝΝΟΥ ΠΡΑΤΣΙΚΑ 2, 
ΠΑΤΡΑ, 
Τ.Κ. 26333 
(2610322190, 2610316875) 
mail@3lyk-patras.ach.sch.gr</t>
  </si>
  <si>
    <t>6ο ΓΥΜΝΑΣΙΟ ΠΑΤΡΑΣ 
ΕΛΛΗΝΟΣ ΣΤΡΑΤΙΩΤΟΥ ΚΑΙ ΑΓΙΑΣ ΣΟΦΙΑΣ, 
ΠΑΤΡΑ, 
Τ.Κ. 26223 
(2610432865) 
mail@6gym-patras.ach.sch.gr</t>
  </si>
  <si>
    <t>2ο ΓΕ.Λ. ΑΓΡΙΝΙΟΥ 
ΑΓΙΟΣ ΙΩΑΝΝΗΣ ΡΗΓΑΝΑΣ, 
ΑΓΡΙΝΙΟ, 
Τ.Κ. 30132 
(264123467, 264128100) 
mail@2lyk-agrin.ait.sch.gr</t>
  </si>
  <si>
    <t>264123467, 264128100</t>
  </si>
  <si>
    <t>4ο ΓΕ.Λ. ΚΑΛΑΜΑΤΑΣ 
ΑΡΤΕΜΙΔΟΣ, 
ΚΑΛΑΜΑΤΑ, 
Τ.Κ. 24100 
(2721021142) 
mail@4lyk-kalam.mes.sch.gr</t>
  </si>
  <si>
    <t>2ο ΓΕ.Λ. ΙΩΑΝΝΙΝΩΝ "ΓΕΩΡΓΙΟΣ ΣΤΑΥΡΟΥ" 
ΓΕΩΡΓΙΟΥ ΠΑΠΑΝΔΡΕΟΥ 4-6, 
ΙΩΑΝΝΙΝΑ, 
Τ.Κ. 45444 
(2651027073) 
mail@2lyk-ioann.ioa.sch.gr</t>
  </si>
  <si>
    <t>5ο ΓΕ.Λ. ΙΩΑΝΝΙΝΩΝ 
ΟΓΔΟΗΣ ΜΕΡΑΡΧΙΑΣ 3, 
ΙΩΑΝΝΙΝΑ, 
Τ.Κ. 45445 
(2651072038) 
mail@5lyk-ioann.ioa.sch.gr</t>
  </si>
  <si>
    <t>4ο ΓΕ.Λ. ΙΩΑΝΝΙΝΩΝ "ΑΚΑΔΗΜΙΑ" 
ΔΩΔΩΝΗΣ 6, 
ΙΩΑΝΝΙΝΑ, 
Τ.Κ. 45332 
(2651049855) 
mail@4lyk-ioann.ioa.sch.gr</t>
  </si>
  <si>
    <t>2ο ΓΕ.Λ. ΠΡΕΒΕΖΑΣ 
ΑΜΥΝΤΑ 9, 
ΠΡΕΒΕΖΑ, 
Τ.Κ. 48100 
(2682027741) 
mail@2lyk-prevez.pre.sch.gr</t>
  </si>
  <si>
    <t>1ο ΓΕ.Λ. ΚΕΡΚΥΡΑΣ 
ΣΠΥΡΟΥ ΞΥΝΔΑ 4, 
ΚΕΡΚΥΡΑ, 
Τ.Κ.49100 
(2661039827) 
mail@1lyk-kerkyr.ker.sch.gr</t>
  </si>
  <si>
    <t>4ο ΓΕ.Λ. ΧΑΛΚΙΔΑΣ 
ΜΟΝΗΣ ΕΡΙΩΝ-ΠΕΙΡΑΪΚΗ ΠΑΤΡΑΪΚΗ, 
ΧΑΛΚΙΔΑ, 
Τ.Κ. 34132 
(2221026786) 
mail@4lyk-chalk.eyv.sch.gr</t>
  </si>
  <si>
    <t>2ο ΓΕΛ ΛΙΒΑΔΕΙΑΣ 
ΡΟΥΜΕΛΗΣ, 
ΛΙΒΑΔΕΙΑ,
Τ.Κ. 32131 
(2261020017 &amp; 2261029387) 
mail@2lyk- livad.voi.sch.gr</t>
  </si>
  <si>
    <t>ΡΟΥΜΕΛΗΣ, ΛΙΒΑΔΕΙΑ, Τ.Κ. 32131</t>
  </si>
  <si>
    <t>3o ΓΕ.Λ. ΛΑΜΙΑΣ "ΜΟΥΣΤΑΚΕΙΟ ΛΥΚΕΙΟ" 
ΣΠΥΡΟΥ ΜΟΥΣΤΑΚΛΗ 6 - ΑΦΑΝΟΣ, 
ΛΑΜΙΑ, 
Τ.Κ. 35131 
(2231350137) 
mail@3lyk-lamias.fth.sch.gr</t>
  </si>
  <si>
    <t>6ο ΓΕ.Λ. ΛΑΡΙΣΑΣ 
1ης ΜΕΡΑΡΧΙΑΣ &amp; ΚΑΡΑΟΛΗ-ΔΗΜΗΤΡΙΟΥ, 
ΛΑΡΙΣΑ, 
Τ.Κ. 41334 
(2410614566) 
mail@6lyk-laris.lar.sch.gr</t>
  </si>
  <si>
    <t>5ο ΓΕ.Λ. ΛΑΡΙΣΑΣ 
ΙΟΥΣΤΙΝΙΑΝΟΥ ΚΑΙ ΚΟΜΝΗΝΩΝ, 
ΛΑΡΙΣΑ, 
Τ.Κ. 41223 
(2410230828) 
mail@5Iyk-laris.lar.sch.gr</t>
  </si>
  <si>
    <t>1ο ΓΕ.Λ. ΒΟΛΟΥ  
ΚΥΠΡΟΥ 48, 
ΒΟΛΟΣ, 
Τ.Κ. 38221 
(2421046410) 
mail@1lyk-volou.mag.sch.gr</t>
  </si>
  <si>
    <t>3ο ΓΕ.Λ. ΤΡΙΚΑΛΩΝ "ΟΔΥΣΣΕΑΣ ΕΛΥΤΗΣ" 
ΜΕΤΕΩΡΩΝ 57, 
ΤΡΙΚΑΛΑ, 
Τ.Κ. 42131 
(2431022571) 
mail@3lyk-trikal.tri.sch.gr</t>
  </si>
  <si>
    <t>1o  ΓΕ.Λ. ΚΟΖΑΝΗΣ 
ΠΑΝΤΕΛΗ ΧΟΡΝ 1, 
ΚΟΖΑΝΗ, 
Τ.Κ. 50131 
(2461029788) 
mail@1lyk-kozan.koz.sch.gr</t>
  </si>
  <si>
    <t>2ο ΓΕ.Λ. ΦΛΩΡΙΝΑΣ 
ΠΕΡΙΟΧΗ ΑΓΙΑΣ ΠΑΡΑΣΚΕΥΗΣ, 
Τ.Κ. 53100  
(2385046482) 
mail@2lyk-florin.flo.sch.gr</t>
  </si>
  <si>
    <t>2o ΓΕ.Λ. ΚΑΤΕΡΙΝΗΣ 
ΗΠΕΊΡΟΥ 10, 
ΚΑΤΕΡΙΝΗ, 
Τ.Κ. 601 32 
(2351045140) 
mail@2lyk-kater.pie.sch.gr</t>
  </si>
  <si>
    <t>2ο ΓΕ.Λ ΕΔΕΣΣΑΣ 
ΜΕΛΙΝΑΣ ΜΕΡΚΟΥΡΗ 18, 
ΕΔΕΣΣΑ, 
Τ.Κ 58200 
(2381028188) 
mail@2lyk-edess.pel.sch.gr</t>
  </si>
  <si>
    <t>ΜΟΥΣΙΚΟ ΣΧΟΛΕΙΟ ΘΕΣΣΑΛΟΝΙΚΗΣ 
ΠΡΟΕΚΤΑΣΗ ΕΓΝΑΤΙΑΣ 118, 
ΠΥΛΑΙΑ, 
Τ.Κ. 55535 
(2310300828) 
mail@gym-mous-thess.thess.sch.gr</t>
  </si>
  <si>
    <t>18ο ΓΕ.Λ.   ΘΕΣΣΑΛΟΝΙΚΗΣ 
ΠΑΠΑΦΗ 130Α, 
ΘΕΣΣΑΛΟΝΙΚΗ, 
Τ.Κ. 54453 
(2310910655) 
mail@18lyk-thess.thess.sch.gr</t>
  </si>
  <si>
    <t>27ο ΓΕ.Λ. ΘΕΣΣΑΛΟΝΙΚΗΣ 
ΚΛΕΑΝΘΟΥΣ 59, 
ΘΕΣΣΑΛΟΝΙΚΗ, 
Τ.Κ. 54453 
(2310937402) 
mail@27lyk-thess.thess.sch.gr</t>
  </si>
  <si>
    <t>12ο ΓΕ.Λ. ΘΕΣΣΑΛΟΝΙΚΗΣ 
ΑΛ. ΣΠΑΝΟΥ 2, 
ΘΕΣΣΑΛΟΝΙΚΗ, 
Τ.Κ. 54352 
(2310943179) 
mail@12lyk-thess.thess.sch.gr</t>
  </si>
  <si>
    <t>4ο ΓΕ.Λ. ΚΑΛΑΜΑΡΙΑΣ 
Μ. ΑΛΕΞΑΝΔΡΟΥ - ΑΝ. ΘΡΑΚΗΣ, 
ΚΑΛΑΜΑΡΙΑ, 
Τ.Κ. 55134 
(2310434209) 
mail@4lyk-kalam.thess.sch.gr</t>
  </si>
  <si>
    <t>1ο ΕΠΑ.Λ. ΚΑΛΑΜΑΡΙΑΣ 
ΚΑΡΑΜΑΝΛΗ - ΜΑΚΕΔΟΝΙΑΣ, 
ΚΑΛΑΜΑΡΙΑ, 
Τ.Κ. 55134 
(2310471065) 
1epal-kalam@sch.gr</t>
  </si>
  <si>
    <t>23ο ΓΕ.Λ. ΘΕΣΣΑΛΟΝΙΚΗΣ 
ΚΑΣΣΑΝΔΡΟΥ 17-19, 
ΘΕΣΣΑΛΟΝΙΚΗ, 
Τ.Κ. 54632 
(2310278100) 
mail@23lyk-thess.thess.sch.gr</t>
  </si>
  <si>
    <t>1ο ΓΕ.Λ. ΣΤΑΥΡΟΥΠΟΛΗΣ 
ΠΕΣΟΝΤΩΝ ΗΡΩΩΝ 2, 
ΣΤΑΥΡΟΥΠΟΛΗ, 
Τ.Κ.56430 
(2310656387) 
mail@1lyk-stavroup.thess.sch.gr</t>
  </si>
  <si>
    <t>2ο ΓΕ.Λ. ΝΕΑΠΟΛΗΣ 
ΠΡΩΗΝ ΣΤΡΑΤΟΠΕΔΟ ΣΤΡΕΜΠΕΝΙΩΤΗ, 
ΝΕΑΠΟΛΗ, 
Τ.Κ. 56728 
(2310607521) 
mail@2lyk-neapol.thess.sch.gr</t>
  </si>
  <si>
    <t xml:space="preserve">2ο ΓΕ.Λ. ΣΥΚΕΩΝ 
ΣΠΑΡΤΑΚΟΥ 24, 
ΣΥΚΙΕΣ, 
Τ.Κ. 56625 
(2310202091) 
mail@2lyk-sykeon.thess.sch.gr </t>
  </si>
  <si>
    <t>2ο ΕΠΑ.Λ. ΣΤΑΥΡΟΥΠΟΛΗΣ 
ΑΚΡΙΤΩΝ &amp; ΘΡΑΚΗΣ 4, 
ΣΤΑΥΡΟΥΠΟΛΗ, 
Τ.Κ. 56430 
(2310641672) 
mail@2epal-stavroup.thess.sch.gr</t>
  </si>
  <si>
    <t>2ο ΓΕ.Λ. ΣΕΡΡΩΝ 
ΚΙΛΚΙΣ 9, 
ΣΕΡΡΕΣ, 
Τ.Κ. 62125 
(2321038222) 
mail@2lyk-serron.ser.sch.gr</t>
  </si>
  <si>
    <t>2ο ΓΕ.Λ. ΑΛΕΞ/ΠΟΛΗΣ 
ΔΗΜΟΚΡΙΤΟΥ 6Α, 
ΑΛΕΞΑΝΔΡΟΥΠΟΛΗ, 
Τ.Κ. 68133 
(2551024134) 
mail@2lyk-alexandr.evr.sch.gr</t>
  </si>
  <si>
    <t>4ο ΓΕ.Λ. ΗΡΑΚΛΕΙΟΥ 
ΦΙΛΙΠΠΟΥΠΟΛΕΩΣ 45, 
ΗΡΑΚΛΕΙΟ, 
Τ.Κ. 71305 
(2810252495) 
mail@4lyk-irakl.ira.sch.gr</t>
  </si>
  <si>
    <t>2ο ΓΕ.Λ. ΗΡΑΚΛΕΙΟΥ 
Ι. ΚΟΝΔΥΛΑΚΗ 32, 
ΗΡΑΚΛΕΙΟ,
Τ.Κ. 71305 
(2810372732) 
mail@2lyk-irakl.ira.sch.gr</t>
  </si>
  <si>
    <t>Ι. ΚΟΝΔΥΛΑΚΗ 32, ΗΡΑΚΛΕΙΟ, Τ.Κ. 71305</t>
  </si>
  <si>
    <t>5ο ΓΕ.Λ. ΗΡΑΚΛΕΙΟΥ 
Λ. ΣΚΕΠΕΤΖΗ 31, 
ΗΡΑΚΛΕΙΟ, 
Τ.Κ. 71307 
(2810230207) 
mail@5lyk-irakl.ira.sch.gr</t>
  </si>
  <si>
    <t>8ο ΓΕ.Λ. ΗΡΑΚΛΕΙΟΥ  
Γ. ΞΗΡΟΥΔΑΚΗ 17, 
ΗΡΑΚΛΕΙΟ,
 Τ.Κ. 71409 
(2810213762) 
mail@8lyk-irakl.ira.sch.gr</t>
  </si>
  <si>
    <t>1ο ΓΕ.Λ. ΧΑΝΙΩΝ 
ΓΕΡΑΣΙΜΟΥ ΠΑΡΔΑΛΗ, 
ΧΑΝΙΑ, 
Τ.Κ. 73131 
(2821054763) 
mail@1lyk-chanion.chan.sch.gr</t>
  </si>
  <si>
    <t>"ΠΥΘΑΓΟΡΕΙΟ" ΓΕ.Λ. ΣΑΜΟΥ 
ΠΥΘΑΓΟΡΑ 11, 
ΣΑΜΟΣ, 
Τ.Κ. 83100  
(2273028966) 
mail@lyk-samou.sam.sch.gr</t>
  </si>
  <si>
    <t>ΓΕ.Λ. ΣΥΡΟΥ 
ΛΙΒΑΔΙΑ, 
ΜΑΝΝΑ,
 Τ.Κ. 84100 
(2281082040) 
mail@1lyk-syrou.kyk.sch.gr</t>
  </si>
  <si>
    <t>1ο ΓΕ.Λ. ΤΡΙΠΟΛΗΣ 
ΚΑΛΑΜΑΤΑΣ 70, 
ΤΡΙΠΟΛΗ, 
Τ.Κ. 22131 
(2710225969) 
mail@1lyk-tripol.ark.sch.gr</t>
  </si>
  <si>
    <t>2261020017, 2261029387</t>
  </si>
  <si>
    <t>2ο ΓΕ.Λ. ΛΙΒΑΔΕΙΑΣ</t>
  </si>
  <si>
    <t>2531022527, 2531031318</t>
  </si>
  <si>
    <t>1ο ΕΠΑ.Λ. ΚΑΒΑΛΑΣ 
ΣΑΜΟΥ 2, 
ΠΕΡΙΓΙΑΛΙ ΚΑΒΑΛΑΣ, 
Τ.Κ. 65201 
(2512512561) 
mail@1epal-kaval.kav.sch.gr</t>
  </si>
  <si>
    <t>1ο ΓΕ.Λ. ΚΟΜΟΤΗΝΗΣ 
ΓΕΩΡΓΙΟΥ ΠΑΠΑΝΔΡΕΟΥ &amp; Μ. ΑΝΔΡΟΝΙΚΟΥ, 
ΚΟΜΟΤΗΝΗ, 
Τ.Κ. 69100 
(2531022527, 2531031318) 
mail@1lyk-komot.rod.sch.gr</t>
  </si>
  <si>
    <t>2109833993-2109824360</t>
  </si>
  <si>
    <t xml:space="preserve">2o ΓΕ.Λ. ΠΑΛΑΙΟΥ ΦΑΛΗΡΟΥ </t>
  </si>
  <si>
    <t>ΤΕΡΨΙΘΕΑΣ 35, ΠΑΛΑΙΟ ΦΑΛΗΡΟ, Τ.Κ. 17563</t>
  </si>
  <si>
    <t xml:space="preserve">1ο ΓΕ.Λ. ΑΡΓΥΡΟΥΠΟΛΗΣ </t>
  </si>
  <si>
    <t>ΔΟΪΡΑΝΗΣ 86,  ΚΑΛΛΙΘΕΑ, Τ.Κ. 17672</t>
  </si>
  <si>
    <t>ΕΞΕΤΑΣΤΙΚΟ ΚΕΝΤΡΟ</t>
  </si>
  <si>
    <t>5ο ΓΕ.Λ. ΗΛΙΟΥΠΟΛΗΣ "ΕΥΑΓΓΕΛΟΣ ΠΑΠΑΝΟΥΤΣΟΣ" 
ΒΟΥΛΙΑΓΜΕΝΗΣ 525, 
(ΕΙΣΟΔΟΣ ΑΠΌ ΑΛ. ΠΑΠΑΝΑΣΤΑΣΙΟΥ 12), 
ΗΛΙΟΥΠΟΛΗ, 
Τ.Κ. 16341 
(2107666391) 
mail@5lyk-ilioup.att.sch.gr</t>
  </si>
  <si>
    <t>1ο ΕΠΑ.Λ. ΑΘΗΝΩΝ 
ΑΧΙΛΛΕΩΣ 37-41 &amp; ΜΥΛΛΕΡΟΥ,
ΑΘΗΝΑ,
Τ.Κ. 10436 
(2105221158) 
mail@1epal-athin.att.sch.gr</t>
  </si>
  <si>
    <t>1ο ΓΕ.Λ. ΠΑΤΡΑΣ 
ΑΝΘΟΥΠΟΛΗ, 
ΠΑΤΡΑ, 
Τ.Κ. 26443 
(2610439241) 
mail@1lyk-patras.ach.sch.gr</t>
  </si>
  <si>
    <t>ΒΟΥΛΙΑΓΜΕΝΗΣ 525, ΗΛΙΟΥΠΟΛΗ, Τ.Κ. 16341</t>
  </si>
  <si>
    <t>319Γ</t>
  </si>
  <si>
    <t>301ΣΤ</t>
  </si>
  <si>
    <t>Skype</t>
  </si>
  <si>
    <t>210Δ</t>
  </si>
  <si>
    <t>SKYPE</t>
  </si>
  <si>
    <r>
      <t>Β (Α - Ν)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</si>
  <si>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r>
      <t>Β (Ξ - Ω)</t>
    </r>
    <r>
      <rPr>
        <vertAlign val="superscript"/>
        <sz val="11"/>
        <color theme="1"/>
        <rFont val="Calibri"/>
        <family val="2"/>
        <charset val="161"/>
        <scheme val="minor"/>
      </rPr>
      <t>*</t>
    </r>
  </si>
  <si>
    <t>ΟΓΔΟΗΣ ΜΕΡΑΡΧΙΑΣ 3, ΙΩΑΝΝΙΝΑ, Ν. ΙΩΑΝΝΙΝΩΝ, Τ.Κ. 45445</t>
  </si>
  <si>
    <t>1ο ΓΕ.Λ. ΙΩΑΝΝΙΝΩΝ</t>
  </si>
  <si>
    <t>Π. ΜΕΚΑΛΗ 5, ΙΩΑΝΝΙΝΑ, Ν. ΙΩΑΝΝΙΝΩΝ, Τ.Κ. 45221</t>
  </si>
  <si>
    <t>mail@1lyk-ioann.ioa.sch.gr</t>
  </si>
  <si>
    <t>ΔΩΔΩΝΗΣ 6, ΙΩΑΝΝΙΝΑ, Ν. ΙΩΑΝΝΙΝΩΝ, Τ.Κ. 45332</t>
  </si>
  <si>
    <t>1ο ΓΕ.Λ. ΠΡΕΒΕΖΑΣ</t>
  </si>
  <si>
    <t>ΣΤΗΣΙΧΟΡΟΥ 6, ΠΡΕΒΕΖΑ, Ν. ΠΡΕΒΕΖΑΣ, Τ.Κ. 48100</t>
  </si>
  <si>
    <t>mail@1lyk-prevez.pre.sch.gr</t>
  </si>
  <si>
    <t>mail@9lyk-patras.ach.sch.gr</t>
  </si>
  <si>
    <t>ΑΓΙΟΣ ΙΩΑΝΝΗΣ ΡΗΓΑΝΑΣ, ΑΓΡΙΝΙΟ ΑΙΤΩΛΟΑΚΑΡΝΑΝΙΑΣ,Τ.Κ. 30132</t>
  </si>
  <si>
    <t>2641023467, 2641028100</t>
  </si>
  <si>
    <t xml:space="preserve">Ι.ΜΑΡΚΑΚΗ 10, ΧΑΝΙΑ, Τ.Κ. 73100 </t>
  </si>
  <si>
    <t>1ο ΓΕ.Λ ΤΡΙΠΟΛΗΣ</t>
  </si>
  <si>
    <t>230Γ</t>
  </si>
  <si>
    <t>mail@11lyk-irakl.ira.sch.gr</t>
  </si>
  <si>
    <t xml:space="preserve">mail@5Iyk-laris.lar.sch.gr </t>
  </si>
  <si>
    <t>6ο ΗΜΕΡΗΣΙΟ ΓΕ.Λ. ΒΟΛΟΥ</t>
  </si>
  <si>
    <t>mail@6lyk-volou.mag.sch.gr</t>
  </si>
  <si>
    <t>ΣΠΥΡΟΥ ΞΥΝΔΑ 4, ΚΕΡΚΥΡΑ, Ν. ΚΕΡΚΥΡΑΣ, Τ.Κ. 49100</t>
  </si>
  <si>
    <t>26610 39827</t>
  </si>
  <si>
    <t>ΜΟΝΗΣ ΕΡΙΩΝ-ΠΕΙΡΑΪΚΗ ΠΑΤΡΑΪΚΗ, ΧΑΛΚΙΔΑ, Τ.Κ. 34100</t>
  </si>
  <si>
    <t>mail@4lyk-chalk.eyv.sch.gr </t>
  </si>
  <si>
    <t xml:space="preserve">mail@2lyk-livad.voi.sch.gr   </t>
  </si>
  <si>
    <t xml:space="preserve">ΚΟΛΟΚΟΤΡΩΝΗ 6, ΠΕΙΡΑΙΑΣ ΑΤΤΙΚΗΣ, Τ.Κ. 18531 </t>
  </si>
  <si>
    <t xml:space="preserve">ΕΠΟΝΙΤΩΝ 21, ΠΕΙΡΑΙΑΣ ΑΤΤΙΚΗΣ, Τ.Κ. 18547 </t>
  </si>
  <si>
    <t>mail@lyk-ralleion.att.sch.gr</t>
  </si>
  <si>
    <t>mail@4lyk-n-irakl.att.sch.gr</t>
  </si>
  <si>
    <t>8lykathi@sch.gr</t>
  </si>
  <si>
    <t>mail@16lyk-athin.att.sch.gr</t>
  </si>
  <si>
    <t>1epal-athin@sch.gr</t>
  </si>
  <si>
    <t>6ο ΓΕ.Λ. ΚΑΒΑΛΑΣ</t>
  </si>
  <si>
    <t>ΧΡΥΣΟΣΤΟΜΟΥ ΣΜΥΡΝΗΣ 10, ΚΑΒΑΛΑ, Τ.Κ.65403</t>
  </si>
  <si>
    <t>mail@6lyk-kaval.kav.sch.gr</t>
  </si>
  <si>
    <t>1Ο  ΓΕ.Λ. ΚΟΜΟΤΗΝΗΣ</t>
  </si>
  <si>
    <t>Γ. ΠΑΠΑΝΔΡΕΟΥ &amp; Μ. ΑΝΔΡΟΝΙΚΟΥ,  ΚΟΜΟΤΗΝΗ ΡΟΔΟΠΗΣ, Τ.Κ.69132</t>
  </si>
  <si>
    <t>222SS</t>
  </si>
  <si>
    <t>ΤΕΡΨΙΘΕΑΣ 35, ΠΑΛΑΙΟ ΦΑΛΗΡΟ , Τ.Κ.17563</t>
  </si>
  <si>
    <t>2109833993 , 2109824360</t>
  </si>
  <si>
    <t xml:space="preserve">7ο ΓΕ.Λ. ΚΑΛΛΙΘΕΑΣ  </t>
  </si>
  <si>
    <t>ΔΟΪΡΑΝΗΣ 86, ΚΑΛΛΙΘΕΑ , Τ.Κ.17672</t>
  </si>
  <si>
    <t>4ο ΓΕ.Λ. ΚΑΤΕΡΙΝΗΣ</t>
  </si>
  <si>
    <t>ΜΗΤΡΟΠΟΛΕΩΣ 2, ΚΑΤΕΡΙΝΗ, Τ.Κ. 60131</t>
  </si>
  <si>
    <t>mail@4lyk-kater.pie.sch.gr</t>
  </si>
  <si>
    <t>2ο ΓΕ.Λ. ΕΔΕΣΣΑΣ</t>
  </si>
  <si>
    <t xml:space="preserve">ΜΕΛΙΝΑΣ ΜΕΡΚΟΥΡΗ 18,  ΕΔΕΣΣΑ ΠΕΛΛΑΣ,Τ.Κ. 58200 </t>
  </si>
  <si>
    <t>ΠΡΟΕΚΤΑΣΗ ΕΓΝΑΤΙΑΣ 118, ΠΥΛΑΙΑ ΘΕΣΣΑΛΟΝΙΚΗΣ, Τ.Κ. 55535</t>
  </si>
  <si>
    <t>8ο ΓΕ.Λ. ΘΕΣΣΑΛΟΝΙΚΗΣ</t>
  </si>
  <si>
    <t>Μ.ΑΛΕΞΑΝΔΡΟΥ 49 - ΑΜΠΟΤ 2, ΘΕΣΣΑΛΟΝΙΚΗ, Τ.Κ. 54643</t>
  </si>
  <si>
    <t>mail@8lyk-thess.thess.sch.gr</t>
  </si>
  <si>
    <t>14ο ΓΕ.Λ. ΘΕΣΣΑΛΟΝΙΚΗΣ</t>
  </si>
  <si>
    <t>Θ. ΣΟΦΟΥΛΗ - Γ. ΠΑΠΑΝΔΡΕΟΥ 57, ΘΕΣΣΑΛΟΝΙΚΗ, Τ.Κ. 54655</t>
  </si>
  <si>
    <t>mail@14lyk-thess.thess.sch.gr</t>
  </si>
  <si>
    <t>ΚΑΡΑΜΑΝΛΗ - ΜΑΚΕΔΟΝΙΑΣ, ΚΑΛΑΜΑΡΙΑ ΘΕΣΣΑΛΟΝΙΚΗΣ, Τ.Κ. 55134</t>
  </si>
  <si>
    <t>18ο ΓΕ.Λ. ΘΕΣΣΑΛΟΝΙΚΗΣ</t>
  </si>
  <si>
    <t>1ο ΓΕ.Λ. ΕΥΟΣΜΟΥ</t>
  </si>
  <si>
    <t>ΝΕΜΕΑΣ &amp; ΘΑΛΕΙΑΣ, ΕΥΟΣΜΟΣ, Ν.ΘΕΣΣΑΛΟΝΙΚΗΣ, Τ.Κ.56224</t>
  </si>
  <si>
    <t>mail@1lyk-evosm.thess.sch.gr</t>
  </si>
  <si>
    <t>2ο ΓΕ.Λ. ΕΛΕΥΘΕΡΙΟΥ-ΚΟΡΔΕΛΙΟΥ</t>
  </si>
  <si>
    <t>mail@2lyk-el-kordel.thess.sch.gr</t>
  </si>
  <si>
    <t>ΣΠΑΡΤΑΚΟΥ 24, ΣΥΚΙΕΣ, Ν. ΘΕΣΣΑΛΟΝΙΚΗΣ, Τ.Κ. 56625</t>
  </si>
  <si>
    <t>ΑΚΡΙΤΩΝ &amp; ΘΡΑΚΗΣ 4, ΣΤΑΥΡΟΥΠΟΛΗ, Ν. ΘΕΣΣΑΛΟΝΙΚΗΣ, Τ.Κ. 56430</t>
  </si>
  <si>
    <t xml:space="preserve">ΜΙΧ. ΜΠΟΝΗ Α/Α, ΡΟΔΟΠΟΥΛΑ, ΡΟΔΟΥ, Τ.Κ. 85133 </t>
  </si>
  <si>
    <t>ΑΧΙΛΛΕΩΣ 37-41 &amp; ΜΥΛΛΕΡΟΥ, ΑΘΗΝΑ (ΜΕΤΑΞΟΥΡΓΕΙΟ), Τ.Κ. 10436</t>
  </si>
  <si>
    <t>8o ΓΕ.Λ. ΑΘΗΝΩΝ</t>
  </si>
  <si>
    <t>16ο ΓΕ.Λ. ΑΘΗΝΩΝ</t>
  </si>
  <si>
    <t>4ο ΓΕ.Λ. ΗΡΑΚΛΕΙΟΥ ΑΤΤΙΚΗΣ</t>
  </si>
  <si>
    <t>ΡΑΛΛΕΙΟ ΓΕ.Λ. ΘΗΛΕΩΝ ΠΕΙΡΑΙΑ</t>
  </si>
  <si>
    <t>ΠΥΘΑΓΟΡΕΙΟ ΓΕ.Λ. ΣΑΜΟΥ</t>
  </si>
  <si>
    <t>9ο ΓΕ.Λ. ΠΑΤΡΑΣ</t>
  </si>
  <si>
    <t>4o ΓΕ.Λ. ΧΑΛΚΙΔΑΣ</t>
  </si>
  <si>
    <t>2o ΓΕ.Λ. ΑΛΕΞΑΝΔΡΟΥΠΟΛΗΣ</t>
  </si>
  <si>
    <t>11ο ΓΕ.Λ. ΗΡΑΚΛΕΙΟΥ</t>
  </si>
  <si>
    <t>ΝΙΚΟΠΟΛΕΩΣ 31, ΑΘΗΝΑ (ΠΛ. ΚΟΛΙΑΤΣΟΥ, Τ.Κ. 11253</t>
  </si>
  <si>
    <t>ΜΑΡΑΣΛΗ 8 &amp; ΣΟΥΗΔΙΑΣ, ΑΘΗΝΑ, (ΚΟΛΩΝΑΚΙ), Τ.Κ. 10676</t>
  </si>
  <si>
    <t>ΠΑΝΟΡΜΟΥ &amp; ΛΑΡΙΣΗΣ 47, ΑΘΗΝΑ (ΑΜΠΕΛΟΚΗΠΟΙ), Τ.Κ. 11524</t>
  </si>
  <si>
    <t xml:space="preserve">ΚΑΛΒΟΥ 103, ΝΕΑ ΙΩΝΙΑ ΑΤΤΙΚΗΣ, Τ.Κ.  14231 </t>
  </si>
  <si>
    <t>ΧΡΥΣ.ΣΜΥΡΝΗΣ &amp; ΠΛΑΤΑΙΩΝ, ΑΓΙΑ ΠΑΡΑΣΚΕΥΗ ΑΤΤΙΚΗΣ, Τ.Κ. 15343</t>
  </si>
  <si>
    <t>ΚΥΡΙΛΟΥ &amp; ΠΕΛΙΚΑ, ΑΜΑΡΟΥΣΙΟ ΑΤΤΙΚΗΣ, Τ.Κ. 15122</t>
  </si>
  <si>
    <t>ΟΔ. ΚΗΦΙΣΙΑΣ 32, ΗΡΑΚΛΕΙΟ ΑΤΤΙΚΗΣ, Τ.Κ. 14121</t>
  </si>
  <si>
    <t>ΠΑΠΑΝΙΚΟΛΗ 14, ΑΙΓΑΛΕΩ, Τ.Κ. 12242</t>
  </si>
  <si>
    <t>ΑΝΑΤ. ΡΩΜΥΛΙΑΣ 116-118 &amp; ΘΕΣΣΑΛΙΑΣ, ΠΕΤΡΟΥΠΟΛΗ, Τ.Κ. 13231</t>
  </si>
  <si>
    <t>ΚΕΑΣ ΚΑΙ ΣΚΙΑΘΟΥ 1 , ΓΕΡΑΚΑΣ, Τ.Κ.15344</t>
  </si>
  <si>
    <t>ΠΥΘΑΓΟΡΑ 11,  ΣΑΜΟΣ, Τ.Κ. 83100</t>
  </si>
  <si>
    <t>28ΗΣ ΟΚΤΩΒΡΙΟΥ 2, ΧΡΙΣΤΟΣ ΒΑΡΒΑΣΙ, ΧΙΟΣ, Τ.Κ. 82100</t>
  </si>
  <si>
    <t>ΣΥΓΚΡΟΤΗΜΑ ΛΥΚΕΙΩΝ ΜΑΝΝΑ, ΣΥΡΟΣ, Τ.Κ. 84100</t>
  </si>
  <si>
    <t>ΑΝΘΟΥΠΟΛΗ, ΠΑΤΡΑ ΑΧΑΪΑΣ, Τ.Κ. 26443</t>
  </si>
  <si>
    <t>ΑΥΣΤΡΑΛΙΑΣ 62, ΠΑΤΡΑ ΑΧΑΪΑΣ,  Τ.Κ. 26442</t>
  </si>
  <si>
    <t>ΕΛΛΗΝΟΣ ΣΤΡΑΤΙΩΤΟΥ ΚΑΙ ΑΓΙΑΣ ΣΟΦΙΑΣ, ΠΑΤΡΑ ΑΧΑΪΑΣ, Τ.Κ. 26223</t>
  </si>
  <si>
    <t>ΑΡΤΕΜΙΔΟΣ, ΚΑΛΑΜΑΤΑ, ΜΕΣΣΗΝΙΑ,Τ.Κ.  24100</t>
  </si>
  <si>
    <t>ΚΑΛΑΜΑΤΑΣ 70, ΤΡΙΠΟΛΗ, ΑΡΚΑΔΙΑ, Τ.Κ. 22131</t>
  </si>
  <si>
    <t>4ο ΓΕ.Λ. ΙΩΑΝΝΙΝΩΝ  "ΑΚΑΔΗΜΙΑ"</t>
  </si>
  <si>
    <t>ΣΠΥΡΟΥ ΜΟΥΣΤΑΚΛΗ - ΑΦΑΝΟΣ 6,  ΛΑΜΙΑ ΦΘΙΩΤΙΔΑΣ,  Τ.Κ. 35131</t>
  </si>
  <si>
    <t>ΠΕΡΙΟΧΗ ΑΓΙΑΣ ΠΑΡΑΣΚΕΥΗΣ, ΦΛΩΡΙΝΑ, Τ.Κ.53100</t>
  </si>
  <si>
    <t>ΠΑΠΑΠΕΤΡΟΥ ΓΑΒΑΛΑ &amp; ΜΟΡΝΟΥ, ΗΡΑΚΛΕΙΟ, Τ.Κ. 71409</t>
  </si>
  <si>
    <t xml:space="preserve">1ο ΓΕ.Λ. ΚΟΖΑΝΗΣ </t>
  </si>
  <si>
    <t>mail@1lyk-kozan.koz,sch.gr</t>
  </si>
  <si>
    <t>ΠΑΝΤΕΛΗ ΧΟΡΝ 1,ΚΟΖΑΝΗ, Τ.Κ. 50131</t>
  </si>
  <si>
    <t>2131302714, 2131302715</t>
  </si>
  <si>
    <t>ΟΜΗΡΟΥ 4, ΜΑΓΟΥΛΑ, ΑΤΤΙΚΗ, Τ.Κ. 19018</t>
  </si>
  <si>
    <t xml:space="preserve">2105557540, 2131301774 </t>
  </si>
  <si>
    <t xml:space="preserve">ΓΡ. ΛΑΜΠΡΑΚΗ 1, ΠΕΙΡΑΙΑΣ ΑΤΤΙΚΗΣ, Τ.Κ. 18533
</t>
  </si>
  <si>
    <t xml:space="preserve"> 2231021337,  2231350137</t>
  </si>
  <si>
    <t xml:space="preserve">25ΗΣ ΜΑΡΤΙΟΥ 2,  ΕΛΕΥΘΕΡΙ0-ΚΟΡΔΕΛΙΟ ΘΕΣΣΑΛΟΝΙΚΗΣ,  Τ.Κ. 56334
</t>
  </si>
  <si>
    <t>2531031318, 2531000000</t>
  </si>
  <si>
    <t>ΓΕΡΑΣΙΜΟΥ ΠΑΡΔΑΛΗ, ΧΑΝΙΑ, Τ.Κ. 73131</t>
  </si>
  <si>
    <t>26o ΠΕΙΡΑΜΑΤΙΚΟ ΓΕ.Λ. ΑΘΗΝΩΝ "ΜΑΡΑΣΛΕΙΟ"</t>
  </si>
  <si>
    <t>5ο ΓΕ.Λ. ΗΛΙΟΥΠΟΛΗΣ "ΕΥ. ΠΑΠΑΝΟΥΤΣΟΣ"</t>
  </si>
  <si>
    <t>ΤΑΧΥΔΡΟΜΙΚΗ ΔΙΕΥΘΥΝΣΗ</t>
  </si>
  <si>
    <t>6ο ΓΕΝΙΚΟ ΛΥΚΕΙΟ ΛΑΡΙΣΑΣ</t>
  </si>
  <si>
    <t>1ης ΜΕΡΑΡΧΙΑΣ &amp; ΚΑΡΑΟΛΗ-ΔΗΜΗΤΡΙΟΥ ΛΑΡΙΣΑ ΛΑΡΙΣΑΣ ΤΚ. 41334</t>
  </si>
  <si>
    <t>5ο ΓΕΝΙΚΟ ΛΥΚΕΙΟ ΛΑΡΙΣΑΣ</t>
  </si>
  <si>
    <t>ΙΟΥΣΤΙΝΙΑΝΟΥ ΚΑΙ ΚΟΜΝΗΝΩΝ ΛΑΡΙΣΑ ΛΑΡΙΣΑΣ ΤΚ 41223</t>
  </si>
  <si>
    <t>ΖΑΧΟΥ 64, Τ.Κ.38333 ΒΟΛΟΣ</t>
  </si>
  <si>
    <t>ΜΕΤΕΩΡΩΝ 57, ΤΡΙΚΑΛΑ ΤΡΙΚΑΛΩΝ, Τ.Κ. 42131</t>
  </si>
  <si>
    <t>Β (Α - Ν)*</t>
  </si>
  <si>
    <t>Β (Ξ - Ω)*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</si>
</sst>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25"/>
      <color theme="10"/>
      <name val="Calibri"/>
      <family val="2"/>
      <charset val="161"/>
    </font>
    <font>
      <sz val="9"/>
      <color indexed="81"/>
      <name val="Tahoma"/>
      <family val="2"/>
      <charset val="161"/>
    </font>
    <font>
      <sz val="9"/>
      <color indexed="81"/>
      <name val="Arial"/>
      <family val="2"/>
      <charset val="161"/>
    </font>
    <font>
      <b/>
      <sz val="9"/>
      <color indexed="81"/>
      <name val="Tahoma"/>
      <family val="2"/>
      <charset val="161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theme="0"/>
      <name val="Calibri"/>
      <family val="2"/>
      <charset val="161"/>
    </font>
    <font>
      <u/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sz val="8"/>
      <name val="Symbol"/>
      <family val="1"/>
      <charset val="2"/>
    </font>
    <font>
      <sz val="8"/>
      <color theme="1"/>
      <name val="Calibri"/>
      <family val="2"/>
      <charset val="161"/>
    </font>
    <font>
      <b/>
      <sz val="7"/>
      <name val="Calibri"/>
      <family val="2"/>
      <charset val="161"/>
      <scheme val="minor"/>
    </font>
    <font>
      <u/>
      <sz val="7"/>
      <color theme="4" tint="-0.249977111117893"/>
      <name val="Calibri"/>
      <family val="2"/>
      <charset val="161"/>
      <scheme val="minor"/>
    </font>
    <font>
      <sz val="8"/>
      <color theme="0"/>
      <name val="Calibri"/>
      <family val="2"/>
      <charset val="161"/>
      <scheme val="minor"/>
    </font>
    <font>
      <u/>
      <sz val="7"/>
      <color theme="0"/>
      <name val="Calibri"/>
      <family val="2"/>
      <charset val="161"/>
      <scheme val="minor"/>
    </font>
    <font>
      <u/>
      <sz val="7"/>
      <name val="Calibri"/>
      <family val="2"/>
      <charset val="161"/>
      <scheme val="minor"/>
    </font>
    <font>
      <b/>
      <sz val="7"/>
      <name val="Calibri"/>
      <family val="2"/>
      <charset val="161"/>
    </font>
    <font>
      <b/>
      <sz val="7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sz val="7"/>
      <name val="Calibri"/>
      <family val="2"/>
      <charset val="161"/>
      <scheme val="minor"/>
    </font>
    <font>
      <sz val="7"/>
      <color theme="0"/>
      <name val="Calibri"/>
      <family val="2"/>
      <charset val="161"/>
    </font>
    <font>
      <sz val="7"/>
      <color theme="0"/>
      <name val="Calibri"/>
      <family val="2"/>
      <charset val="161"/>
      <scheme val="minor"/>
    </font>
    <font>
      <sz val="7"/>
      <name val="Calibri"/>
      <family val="2"/>
      <charset val="161"/>
    </font>
    <font>
      <sz val="7"/>
      <name val="Symbol"/>
      <family val="1"/>
      <charset val="2"/>
    </font>
    <font>
      <sz val="7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sz val="8"/>
      <color rgb="FFFF0000"/>
      <name val="Calibri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u/>
      <sz val="8"/>
      <color theme="4" tint="-0.249977111117893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 style="double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ck">
        <color rgb="FF0070C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n">
        <color theme="0" tint="-0.499984740745262"/>
      </bottom>
      <diagonal/>
    </border>
    <border>
      <left/>
      <right/>
      <top style="double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/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double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uble">
        <color theme="4" tint="-0.2499465926084170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/>
      <right/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/>
      <diagonal/>
    </border>
    <border>
      <left/>
      <right style="thin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/>
      <top style="thin">
        <color theme="0" tint="-0.34998626667073579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0" tint="-0.34998626667073579"/>
      </bottom>
      <diagonal/>
    </border>
    <border>
      <left/>
      <right style="thin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/>
      <top/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0" tint="-0.34998626667073579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ck">
        <color theme="4" tint="-0.24994659260841701"/>
      </bottom>
      <diagonal/>
    </border>
    <border>
      <left/>
      <right/>
      <top style="double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0" tint="-0.499984740745262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4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4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thin">
        <color theme="0" tint="-0.34998626667073579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/>
      <right style="thick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thick">
        <color theme="4" tint="-0.24994659260841701"/>
      </bottom>
      <diagonal/>
    </border>
    <border>
      <left/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/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 style="medium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 style="thick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49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4" borderId="59" xfId="0" applyFont="1" applyFill="1" applyBorder="1" applyAlignment="1" applyProtection="1">
      <alignment horizontal="center" vertical="center" wrapText="1"/>
      <protection locked="0"/>
    </xf>
    <xf numFmtId="49" fontId="9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 applyProtection="1">
      <alignment horizontal="center" vertical="center" wrapText="1"/>
      <protection locked="0"/>
    </xf>
    <xf numFmtId="0" fontId="10" fillId="4" borderId="4" xfId="1" applyFont="1" applyFill="1" applyBorder="1" applyAlignment="1" applyProtection="1">
      <alignment horizontal="center" vertical="center" wrapText="1"/>
      <protection locked="0"/>
    </xf>
    <xf numFmtId="49" fontId="10" fillId="4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textRotation="90" wrapText="1"/>
      <protection locked="0"/>
    </xf>
    <xf numFmtId="0" fontId="9" fillId="4" borderId="6" xfId="0" applyFont="1" applyFill="1" applyBorder="1" applyAlignment="1" applyProtection="1">
      <alignment horizontal="center" vertical="center" textRotation="90" wrapText="1"/>
      <protection locked="0"/>
    </xf>
    <xf numFmtId="0" fontId="10" fillId="4" borderId="6" xfId="1" applyFont="1" applyFill="1" applyBorder="1" applyAlignment="1" applyProtection="1">
      <alignment horizontal="center" textRotation="90" wrapText="1"/>
      <protection locked="0"/>
    </xf>
    <xf numFmtId="0" fontId="10" fillId="4" borderId="30" xfId="1" applyFont="1" applyFill="1" applyBorder="1" applyAlignment="1" applyProtection="1">
      <alignment horizontal="center" textRotation="90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protection locked="0"/>
    </xf>
    <xf numFmtId="0" fontId="12" fillId="0" borderId="17" xfId="0" applyFont="1" applyFill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right"/>
      <protection locked="0"/>
    </xf>
    <xf numFmtId="0" fontId="9" fillId="3" borderId="45" xfId="0" applyFont="1" applyFill="1" applyBorder="1" applyAlignment="1" applyProtection="1">
      <alignment horizontal="right"/>
      <protection locked="0"/>
    </xf>
    <xf numFmtId="0" fontId="12" fillId="0" borderId="17" xfId="0" applyFont="1" applyFill="1" applyBorder="1" applyAlignment="1" applyProtection="1">
      <alignment horizontal="right"/>
      <protection locked="0"/>
    </xf>
    <xf numFmtId="0" fontId="12" fillId="0" borderId="33" xfId="0" quotePrefix="1" applyFont="1" applyFill="1" applyBorder="1" applyAlignment="1" applyProtection="1">
      <alignment horizontal="right"/>
      <protection locked="0"/>
    </xf>
    <xf numFmtId="49" fontId="15" fillId="0" borderId="9" xfId="2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1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protection locked="0"/>
    </xf>
    <xf numFmtId="0" fontId="9" fillId="3" borderId="44" xfId="0" applyFont="1" applyFill="1" applyBorder="1" applyAlignment="1" applyProtection="1">
      <alignment horizontal="right"/>
      <protection locked="0"/>
    </xf>
    <xf numFmtId="0" fontId="12" fillId="0" borderId="33" xfId="0" applyFont="1" applyFill="1" applyBorder="1" applyAlignment="1" applyProtection="1">
      <alignment horizontal="right"/>
      <protection locked="0"/>
    </xf>
    <xf numFmtId="49" fontId="15" fillId="0" borderId="17" xfId="2" applyNumberFormat="1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right"/>
      <protection locked="0"/>
    </xf>
    <xf numFmtId="0" fontId="12" fillId="0" borderId="13" xfId="0" applyFont="1" applyFill="1" applyBorder="1" applyAlignment="1" applyProtection="1">
      <alignment horizontal="right"/>
      <protection locked="0"/>
    </xf>
    <xf numFmtId="0" fontId="12" fillId="0" borderId="31" xfId="0" quotePrefix="1" applyFont="1" applyFill="1" applyBorder="1" applyAlignment="1" applyProtection="1">
      <alignment horizontal="right"/>
      <protection locked="0"/>
    </xf>
    <xf numFmtId="0" fontId="12" fillId="0" borderId="31" xfId="0" applyFont="1" applyFill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protection locked="0"/>
    </xf>
    <xf numFmtId="0" fontId="12" fillId="0" borderId="44" xfId="0" applyFont="1" applyFill="1" applyBorder="1" applyAlignment="1" applyProtection="1"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right"/>
    </xf>
    <xf numFmtId="0" fontId="9" fillId="3" borderId="44" xfId="0" applyFont="1" applyFill="1" applyBorder="1" applyAlignment="1" applyProtection="1">
      <alignment horizontal="right"/>
    </xf>
    <xf numFmtId="0" fontId="12" fillId="0" borderId="13" xfId="0" applyFont="1" applyFill="1" applyBorder="1" applyAlignment="1" applyProtection="1">
      <alignment horizontal="right"/>
    </xf>
    <xf numFmtId="0" fontId="12" fillId="0" borderId="31" xfId="0" quotePrefix="1" applyFont="1" applyFill="1" applyBorder="1" applyAlignment="1" applyProtection="1">
      <alignment horizontal="right"/>
    </xf>
    <xf numFmtId="0" fontId="12" fillId="0" borderId="31" xfId="0" applyFont="1" applyFill="1" applyBorder="1" applyAlignment="1" applyProtection="1">
      <alignment horizontal="right"/>
    </xf>
    <xf numFmtId="1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protection locked="0"/>
    </xf>
    <xf numFmtId="0" fontId="12" fillId="0" borderId="19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right"/>
    </xf>
    <xf numFmtId="0" fontId="12" fillId="0" borderId="19" xfId="0" applyFont="1" applyFill="1" applyBorder="1" applyAlignment="1" applyProtection="1">
      <alignment horizontal="right"/>
    </xf>
    <xf numFmtId="0" fontId="12" fillId="0" borderId="36" xfId="0" quotePrefix="1" applyFont="1" applyFill="1" applyBorder="1" applyAlignment="1" applyProtection="1">
      <alignment horizontal="right"/>
    </xf>
    <xf numFmtId="49" fontId="15" fillId="0" borderId="19" xfId="2" applyNumberFormat="1" applyFont="1" applyFill="1" applyBorder="1" applyAlignment="1" applyProtection="1">
      <alignment horizontal="left"/>
      <protection locked="0"/>
    </xf>
    <xf numFmtId="2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protection locked="0"/>
    </xf>
    <xf numFmtId="0" fontId="12" fillId="0" borderId="9" xfId="0" applyFont="1" applyFill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right" wrapText="1"/>
      <protection locked="0"/>
    </xf>
    <xf numFmtId="0" fontId="9" fillId="3" borderId="45" xfId="0" applyFont="1" applyFill="1" applyBorder="1" applyAlignment="1" applyProtection="1">
      <alignment horizontal="right" wrapText="1"/>
      <protection locked="0"/>
    </xf>
    <xf numFmtId="2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right" wrapText="1"/>
      <protection locked="0"/>
    </xf>
    <xf numFmtId="0" fontId="9" fillId="3" borderId="44" xfId="0" applyFont="1" applyFill="1" applyBorder="1" applyAlignment="1" applyProtection="1">
      <alignment horizontal="right" wrapText="1"/>
      <protection locked="0"/>
    </xf>
    <xf numFmtId="0" fontId="12" fillId="0" borderId="31" xfId="0" applyFont="1" applyFill="1" applyBorder="1" applyAlignment="1" applyProtection="1">
      <alignment horizontal="right" wrapText="1"/>
      <protection locked="0"/>
    </xf>
    <xf numFmtId="2" fontId="10" fillId="3" borderId="10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3" xfId="0" applyFont="1" applyBorder="1" applyAlignment="1" applyProtection="1">
      <protection locked="0"/>
    </xf>
    <xf numFmtId="0" fontId="12" fillId="0" borderId="103" xfId="0" applyFont="1" applyFill="1" applyBorder="1" applyAlignment="1" applyProtection="1">
      <alignment horizontal="center"/>
      <protection locked="0"/>
    </xf>
    <xf numFmtId="0" fontId="12" fillId="0" borderId="103" xfId="0" applyFont="1" applyBorder="1" applyAlignment="1" applyProtection="1">
      <protection locked="0"/>
    </xf>
    <xf numFmtId="0" fontId="12" fillId="0" borderId="103" xfId="0" applyFont="1" applyBorder="1" applyAlignment="1" applyProtection="1">
      <alignment horizontal="center"/>
      <protection locked="0"/>
    </xf>
    <xf numFmtId="0" fontId="9" fillId="0" borderId="103" xfId="0" applyFont="1" applyFill="1" applyBorder="1" applyAlignment="1" applyProtection="1">
      <alignment horizontal="right" wrapText="1"/>
      <protection locked="0"/>
    </xf>
    <xf numFmtId="0" fontId="9" fillId="3" borderId="138" xfId="0" applyFont="1" applyFill="1" applyBorder="1" applyAlignment="1" applyProtection="1">
      <alignment horizontal="right" wrapText="1"/>
      <protection locked="0"/>
    </xf>
    <xf numFmtId="49" fontId="15" fillId="0" borderId="103" xfId="2" applyNumberFormat="1" applyFont="1" applyFill="1" applyBorder="1" applyAlignment="1" applyProtection="1">
      <alignment horizontal="left"/>
      <protection locked="0"/>
    </xf>
    <xf numFmtId="0" fontId="9" fillId="0" borderId="13" xfId="0" applyFont="1" applyFill="1" applyBorder="1" applyAlignment="1" applyProtection="1">
      <alignment horizontal="right" wrapText="1"/>
    </xf>
    <xf numFmtId="0" fontId="9" fillId="3" borderId="113" xfId="0" applyFont="1" applyFill="1" applyBorder="1" applyAlignment="1" applyProtection="1">
      <alignment horizontal="right" wrapText="1"/>
    </xf>
    <xf numFmtId="0" fontId="12" fillId="0" borderId="13" xfId="0" applyFont="1" applyFill="1" applyBorder="1" applyAlignment="1" applyProtection="1">
      <alignment horizontal="right" wrapText="1"/>
    </xf>
    <xf numFmtId="0" fontId="12" fillId="0" borderId="31" xfId="0" applyFont="1" applyFill="1" applyBorder="1" applyAlignment="1" applyProtection="1">
      <alignment horizontal="right" wrapText="1"/>
    </xf>
    <xf numFmtId="0" fontId="9" fillId="3" borderId="44" xfId="0" applyFont="1" applyFill="1" applyBorder="1" applyAlignment="1" applyProtection="1">
      <alignment horizontal="right" wrapText="1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2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right" wrapText="1"/>
    </xf>
    <xf numFmtId="0" fontId="9" fillId="3" borderId="138" xfId="0" applyFont="1" applyFill="1" applyBorder="1" applyAlignment="1" applyProtection="1">
      <alignment horizontal="right" wrapText="1"/>
    </xf>
    <xf numFmtId="2" fontId="10" fillId="3" borderId="10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8" xfId="0" applyFont="1" applyBorder="1" applyAlignment="1" applyProtection="1">
      <protection locked="0"/>
    </xf>
    <xf numFmtId="0" fontId="12" fillId="0" borderId="108" xfId="0" applyFont="1" applyFill="1" applyBorder="1" applyAlignment="1" applyProtection="1">
      <alignment horizontal="center"/>
      <protection locked="0"/>
    </xf>
    <xf numFmtId="0" fontId="12" fillId="0" borderId="108" xfId="0" applyFont="1" applyBorder="1" applyAlignment="1" applyProtection="1">
      <protection locked="0"/>
    </xf>
    <xf numFmtId="0" fontId="12" fillId="0" borderId="108" xfId="0" applyFont="1" applyBorder="1" applyAlignment="1" applyProtection="1">
      <alignment horizontal="center"/>
      <protection locked="0"/>
    </xf>
    <xf numFmtId="0" fontId="9" fillId="0" borderId="108" xfId="0" applyFont="1" applyFill="1" applyBorder="1" applyAlignment="1" applyProtection="1">
      <alignment horizontal="right"/>
      <protection locked="0"/>
    </xf>
    <xf numFmtId="0" fontId="9" fillId="3" borderId="113" xfId="0" applyFont="1" applyFill="1" applyBorder="1" applyAlignment="1" applyProtection="1">
      <alignment horizontal="right"/>
      <protection locked="0"/>
    </xf>
    <xf numFmtId="0" fontId="12" fillId="0" borderId="108" xfId="0" applyFont="1" applyFill="1" applyBorder="1" applyAlignment="1" applyProtection="1">
      <alignment horizontal="right"/>
      <protection locked="0"/>
    </xf>
    <xf numFmtId="0" fontId="12" fillId="0" borderId="109" xfId="0" applyFont="1" applyFill="1" applyBorder="1" applyAlignment="1" applyProtection="1">
      <alignment horizontal="right"/>
      <protection locked="0"/>
    </xf>
    <xf numFmtId="49" fontId="15" fillId="0" borderId="108" xfId="2" applyNumberFormat="1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right"/>
      <protection locked="0"/>
    </xf>
    <xf numFmtId="0" fontId="9" fillId="3" borderId="138" xfId="0" applyFont="1" applyFill="1" applyBorder="1" applyAlignment="1" applyProtection="1">
      <alignment horizontal="right"/>
      <protection locked="0"/>
    </xf>
    <xf numFmtId="0" fontId="12" fillId="0" borderId="19" xfId="0" applyFont="1" applyFill="1" applyBorder="1" applyAlignment="1" applyProtection="1">
      <alignment horizontal="right"/>
      <protection locked="0"/>
    </xf>
    <xf numFmtId="0" fontId="12" fillId="0" borderId="36" xfId="0" applyFont="1" applyFill="1" applyBorder="1" applyAlignment="1" applyProtection="1">
      <alignment horizontal="right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right" wrapText="1"/>
      <protection locked="0"/>
    </xf>
    <xf numFmtId="0" fontId="13" fillId="0" borderId="34" xfId="0" applyFont="1" applyFill="1" applyBorder="1" applyAlignment="1" applyProtection="1">
      <alignment horizontal="right" wrapText="1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right" wrapText="1"/>
      <protection locked="0"/>
    </xf>
    <xf numFmtId="0" fontId="13" fillId="0" borderId="31" xfId="0" applyFont="1" applyFill="1" applyBorder="1" applyAlignment="1" applyProtection="1">
      <alignment horizontal="right" wrapText="1"/>
      <protection locked="0"/>
    </xf>
    <xf numFmtId="0" fontId="15" fillId="0" borderId="13" xfId="0" applyFont="1" applyFill="1" applyBorder="1" applyAlignment="1" applyProtection="1">
      <alignment horizontal="left"/>
      <protection locked="0"/>
    </xf>
    <xf numFmtId="0" fontId="13" fillId="0" borderId="103" xfId="0" applyFont="1" applyFill="1" applyBorder="1" applyAlignment="1" applyProtection="1">
      <alignment horizontal="right" wrapText="1"/>
      <protection locked="0"/>
    </xf>
    <xf numFmtId="0" fontId="13" fillId="0" borderId="104" xfId="0" applyFont="1" applyFill="1" applyBorder="1" applyAlignment="1" applyProtection="1">
      <alignment horizontal="right" wrapText="1"/>
      <protection locked="0"/>
    </xf>
    <xf numFmtId="0" fontId="15" fillId="0" borderId="103" xfId="0" applyFont="1" applyFill="1" applyBorder="1" applyAlignment="1" applyProtection="1">
      <alignment horizontal="left"/>
      <protection locked="0"/>
    </xf>
    <xf numFmtId="2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right" wrapText="1"/>
      <protection locked="0"/>
    </xf>
    <xf numFmtId="0" fontId="9" fillId="3" borderId="113" xfId="0" applyFont="1" applyFill="1" applyBorder="1" applyAlignment="1" applyProtection="1">
      <alignment horizontal="right" wrapText="1"/>
      <protection locked="0"/>
    </xf>
    <xf numFmtId="0" fontId="13" fillId="0" borderId="17" xfId="0" applyFont="1" applyFill="1" applyBorder="1" applyAlignment="1" applyProtection="1">
      <alignment horizontal="right" wrapText="1"/>
      <protection locked="0"/>
    </xf>
    <xf numFmtId="0" fontId="13" fillId="0" borderId="33" xfId="0" applyFont="1" applyFill="1" applyBorder="1" applyAlignment="1" applyProtection="1">
      <alignment horizontal="right" wrapText="1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9" fillId="0" borderId="19" xfId="0" applyFont="1" applyFill="1" applyBorder="1" applyAlignment="1" applyProtection="1">
      <alignment horizontal="right" wrapText="1"/>
      <protection locked="0"/>
    </xf>
    <xf numFmtId="0" fontId="13" fillId="0" borderId="19" xfId="0" applyFont="1" applyFill="1" applyBorder="1" applyAlignment="1" applyProtection="1">
      <alignment horizontal="right" wrapText="1"/>
      <protection locked="0"/>
    </xf>
    <xf numFmtId="0" fontId="13" fillId="0" borderId="36" xfId="0" applyFont="1" applyFill="1" applyBorder="1" applyAlignment="1" applyProtection="1">
      <alignment horizontal="right" wrapText="1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9" fillId="0" borderId="108" xfId="0" applyFont="1" applyFill="1" applyBorder="1" applyAlignment="1" applyProtection="1">
      <alignment horizontal="right" wrapText="1"/>
      <protection locked="0"/>
    </xf>
    <xf numFmtId="0" fontId="13" fillId="0" borderId="108" xfId="0" applyFont="1" applyFill="1" applyBorder="1" applyAlignment="1" applyProtection="1">
      <alignment horizontal="right" wrapText="1"/>
      <protection locked="0"/>
    </xf>
    <xf numFmtId="0" fontId="13" fillId="0" borderId="109" xfId="0" applyFont="1" applyFill="1" applyBorder="1" applyAlignment="1" applyProtection="1">
      <alignment horizontal="right" wrapText="1"/>
      <protection locked="0"/>
    </xf>
    <xf numFmtId="0" fontId="15" fillId="0" borderId="108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right" wrapText="1"/>
    </xf>
    <xf numFmtId="0" fontId="13" fillId="0" borderId="31" xfId="0" applyFont="1" applyFill="1" applyBorder="1" applyAlignment="1" applyProtection="1">
      <alignment horizontal="right" wrapText="1"/>
    </xf>
    <xf numFmtId="2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protection locked="0"/>
    </xf>
    <xf numFmtId="0" fontId="12" fillId="0" borderId="15" xfId="0" applyFont="1" applyBorder="1" applyAlignment="1" applyProtection="1"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right" wrapText="1"/>
    </xf>
    <xf numFmtId="0" fontId="9" fillId="3" borderId="58" xfId="0" applyFont="1" applyFill="1" applyBorder="1" applyAlignment="1" applyProtection="1">
      <alignment horizontal="right" wrapText="1"/>
    </xf>
    <xf numFmtId="0" fontId="13" fillId="0" borderId="15" xfId="0" applyFont="1" applyFill="1" applyBorder="1" applyAlignment="1" applyProtection="1">
      <alignment horizontal="right" wrapText="1"/>
    </xf>
    <xf numFmtId="0" fontId="13" fillId="0" borderId="35" xfId="0" applyFont="1" applyFill="1" applyBorder="1" applyAlignment="1" applyProtection="1">
      <alignment horizontal="right" wrapText="1"/>
    </xf>
    <xf numFmtId="0" fontId="15" fillId="0" borderId="15" xfId="0" applyFont="1" applyFill="1" applyBorder="1" applyAlignment="1" applyProtection="1">
      <alignment horizontal="left"/>
      <protection locked="0"/>
    </xf>
    <xf numFmtId="0" fontId="12" fillId="0" borderId="44" xfId="0" applyFont="1" applyBorder="1" applyAlignment="1" applyProtection="1">
      <protection locked="0"/>
    </xf>
    <xf numFmtId="0" fontId="12" fillId="0" borderId="44" xfId="0" applyFont="1" applyBorder="1" applyAlignment="1" applyProtection="1">
      <alignment horizontal="center"/>
      <protection locked="0"/>
    </xf>
    <xf numFmtId="0" fontId="9" fillId="0" borderId="44" xfId="0" applyFont="1" applyFill="1" applyBorder="1" applyAlignment="1" applyProtection="1">
      <alignment horizontal="right" wrapText="1"/>
      <protection locked="0"/>
    </xf>
    <xf numFmtId="0" fontId="13" fillId="0" borderId="44" xfId="0" applyFont="1" applyFill="1" applyBorder="1" applyAlignment="1" applyProtection="1">
      <alignment horizontal="right" wrapText="1"/>
      <protection locked="0"/>
    </xf>
    <xf numFmtId="0" fontId="13" fillId="0" borderId="66" xfId="0" applyFont="1" applyFill="1" applyBorder="1" applyAlignment="1" applyProtection="1">
      <alignment horizontal="right" wrapText="1"/>
      <protection locked="0"/>
    </xf>
    <xf numFmtId="0" fontId="15" fillId="0" borderId="19" xfId="0" applyFont="1" applyFill="1" applyBorder="1" applyAlignment="1" applyProtection="1">
      <alignment horizontal="left" wrapText="1"/>
      <protection locked="0"/>
    </xf>
    <xf numFmtId="0" fontId="13" fillId="0" borderId="19" xfId="0" applyFont="1" applyFill="1" applyBorder="1" applyAlignment="1" applyProtection="1">
      <alignment horizontal="right" wrapText="1"/>
    </xf>
    <xf numFmtId="0" fontId="13" fillId="0" borderId="36" xfId="0" applyFont="1" applyFill="1" applyBorder="1" applyAlignment="1" applyProtection="1">
      <alignment horizontal="right" wrapText="1"/>
    </xf>
    <xf numFmtId="2" fontId="10" fillId="3" borderId="1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3" xfId="0" applyFont="1" applyFill="1" applyBorder="1" applyAlignment="1" applyProtection="1">
      <alignment horizontal="center"/>
      <protection locked="0"/>
    </xf>
    <xf numFmtId="0" fontId="15" fillId="0" borderId="108" xfId="0" applyFont="1" applyFill="1" applyBorder="1" applyAlignment="1" applyProtection="1">
      <alignment horizontal="left" wrapText="1"/>
      <protection locked="0"/>
    </xf>
    <xf numFmtId="0" fontId="12" fillId="0" borderId="15" xfId="0" applyFont="1" applyFill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right" wrapText="1"/>
      <protection locked="0"/>
    </xf>
    <xf numFmtId="0" fontId="9" fillId="3" borderId="58" xfId="0" applyFont="1" applyFill="1" applyBorder="1" applyAlignment="1" applyProtection="1">
      <alignment horizontal="right" wrapText="1"/>
      <protection locked="0"/>
    </xf>
    <xf numFmtId="0" fontId="13" fillId="0" borderId="15" xfId="0" applyFont="1" applyFill="1" applyBorder="1" applyAlignment="1" applyProtection="1">
      <alignment horizontal="right" wrapText="1"/>
      <protection locked="0"/>
    </xf>
    <xf numFmtId="0" fontId="13" fillId="0" borderId="35" xfId="0" applyFont="1" applyFill="1" applyBorder="1" applyAlignment="1" applyProtection="1">
      <alignment horizontal="right" wrapText="1"/>
      <protection locked="0"/>
    </xf>
    <xf numFmtId="0" fontId="15" fillId="0" borderId="15" xfId="0" applyFont="1" applyFill="1" applyBorder="1" applyAlignment="1" applyProtection="1">
      <alignment horizontal="left" wrapText="1"/>
      <protection locked="0"/>
    </xf>
    <xf numFmtId="0" fontId="13" fillId="0" borderId="33" xfId="0" quotePrefix="1" applyFont="1" applyFill="1" applyBorder="1" applyAlignment="1" applyProtection="1">
      <alignment horizontal="right" wrapText="1"/>
      <protection locked="0"/>
    </xf>
    <xf numFmtId="0" fontId="13" fillId="0" borderId="31" xfId="0" quotePrefix="1" applyFont="1" applyFill="1" applyBorder="1" applyAlignment="1" applyProtection="1">
      <alignment horizontal="right" wrapText="1"/>
      <protection locked="0"/>
    </xf>
    <xf numFmtId="0" fontId="13" fillId="0" borderId="31" xfId="0" quotePrefix="1" applyFont="1" applyFill="1" applyBorder="1" applyAlignment="1" applyProtection="1">
      <alignment horizontal="right" wrapText="1"/>
    </xf>
    <xf numFmtId="0" fontId="13" fillId="0" borderId="35" xfId="0" quotePrefix="1" applyFont="1" applyFill="1" applyBorder="1" applyAlignment="1" applyProtection="1">
      <alignment horizontal="right" wrapText="1"/>
    </xf>
    <xf numFmtId="0" fontId="12" fillId="0" borderId="45" xfId="0" applyFont="1" applyBorder="1" applyAlignment="1" applyProtection="1">
      <protection locked="0"/>
    </xf>
    <xf numFmtId="0" fontId="12" fillId="0" borderId="45" xfId="0" applyFont="1" applyBorder="1" applyAlignment="1" applyProtection="1">
      <alignment horizontal="center"/>
      <protection locked="0"/>
    </xf>
    <xf numFmtId="0" fontId="9" fillId="0" borderId="45" xfId="0" applyFont="1" applyFill="1" applyBorder="1" applyAlignment="1" applyProtection="1">
      <alignment horizontal="right" wrapText="1"/>
      <protection locked="0"/>
    </xf>
    <xf numFmtId="0" fontId="13" fillId="0" borderId="45" xfId="0" applyFont="1" applyFill="1" applyBorder="1" applyAlignment="1" applyProtection="1">
      <alignment horizontal="right" wrapText="1"/>
      <protection locked="0"/>
    </xf>
    <xf numFmtId="0" fontId="13" fillId="0" borderId="47" xfId="0" applyFont="1" applyFill="1" applyBorder="1" applyAlignment="1" applyProtection="1">
      <alignment horizontal="right" wrapText="1"/>
      <protection locked="0"/>
    </xf>
    <xf numFmtId="0" fontId="15" fillId="0" borderId="45" xfId="0" applyFont="1" applyFill="1" applyBorder="1" applyAlignment="1" applyProtection="1">
      <alignment horizontal="left" wrapText="1"/>
      <protection locked="0"/>
    </xf>
    <xf numFmtId="0" fontId="12" fillId="0" borderId="36" xfId="0" applyFont="1" applyFill="1" applyBorder="1" applyAlignment="1" applyProtection="1">
      <alignment horizontal="right"/>
    </xf>
    <xf numFmtId="0" fontId="9" fillId="0" borderId="9" xfId="0" applyNumberFormat="1" applyFont="1" applyFill="1" applyBorder="1" applyAlignment="1" applyProtection="1">
      <alignment horizontal="right" wrapText="1"/>
      <protection locked="0"/>
    </xf>
    <xf numFmtId="0" fontId="9" fillId="3" borderId="45" xfId="0" applyNumberFormat="1" applyFont="1" applyFill="1" applyBorder="1" applyAlignment="1" applyProtection="1">
      <alignment horizontal="right" wrapText="1"/>
      <protection locked="0"/>
    </xf>
    <xf numFmtId="0" fontId="13" fillId="0" borderId="9" xfId="0" applyNumberFormat="1" applyFont="1" applyFill="1" applyBorder="1" applyAlignment="1" applyProtection="1">
      <alignment horizontal="right" wrapText="1"/>
      <protection locked="0"/>
    </xf>
    <xf numFmtId="0" fontId="13" fillId="0" borderId="34" xfId="0" applyNumberFormat="1" applyFont="1" applyFill="1" applyBorder="1" applyAlignment="1" applyProtection="1">
      <alignment horizontal="right" wrapText="1"/>
      <protection locked="0"/>
    </xf>
    <xf numFmtId="0" fontId="15" fillId="0" borderId="9" xfId="0" applyNumberFormat="1" applyFont="1" applyFill="1" applyBorder="1" applyAlignment="1" applyProtection="1">
      <alignment horizontal="left" wrapText="1"/>
      <protection locked="0"/>
    </xf>
    <xf numFmtId="0" fontId="9" fillId="0" borderId="13" xfId="0" applyNumberFormat="1" applyFont="1" applyFill="1" applyBorder="1" applyAlignment="1" applyProtection="1">
      <alignment horizontal="right" wrapText="1"/>
      <protection locked="0"/>
    </xf>
    <xf numFmtId="0" fontId="9" fillId="3" borderId="44" xfId="0" applyNumberFormat="1" applyFont="1" applyFill="1" applyBorder="1" applyAlignment="1" applyProtection="1">
      <alignment horizontal="right" wrapText="1"/>
      <protection locked="0"/>
    </xf>
    <xf numFmtId="0" fontId="13" fillId="0" borderId="13" xfId="0" applyNumberFormat="1" applyFont="1" applyFill="1" applyBorder="1" applyAlignment="1" applyProtection="1">
      <alignment horizontal="right" wrapText="1"/>
      <protection locked="0"/>
    </xf>
    <xf numFmtId="0" fontId="13" fillId="0" borderId="31" xfId="0" applyNumberFormat="1" applyFont="1" applyFill="1" applyBorder="1" applyAlignment="1" applyProtection="1">
      <alignment horizontal="right" wrapText="1"/>
      <protection locked="0"/>
    </xf>
    <xf numFmtId="0" fontId="13" fillId="0" borderId="68" xfId="0" applyNumberFormat="1" applyFont="1" applyFill="1" applyBorder="1" applyAlignment="1" applyProtection="1">
      <alignment horizontal="left" wrapText="1"/>
      <protection locked="0"/>
    </xf>
    <xf numFmtId="0" fontId="15" fillId="0" borderId="13" xfId="0" applyNumberFormat="1" applyFont="1" applyFill="1" applyBorder="1" applyAlignment="1" applyProtection="1">
      <alignment horizontal="left" wrapText="1"/>
      <protection locked="0"/>
    </xf>
    <xf numFmtId="0" fontId="9" fillId="0" borderId="103" xfId="0" applyFont="1" applyFill="1" applyBorder="1" applyAlignment="1" applyProtection="1">
      <alignment horizontal="right" wrapText="1"/>
    </xf>
    <xf numFmtId="0" fontId="15" fillId="0" borderId="103" xfId="0" applyFont="1" applyFill="1" applyBorder="1" applyAlignment="1" applyProtection="1">
      <alignment horizontal="left" wrapText="1"/>
      <protection locked="0"/>
    </xf>
    <xf numFmtId="0" fontId="9" fillId="0" borderId="17" xfId="0" applyNumberFormat="1" applyFont="1" applyFill="1" applyBorder="1" applyAlignment="1" applyProtection="1">
      <alignment horizontal="right" wrapText="1"/>
      <protection locked="0"/>
    </xf>
    <xf numFmtId="0" fontId="9" fillId="3" borderId="113" xfId="0" applyNumberFormat="1" applyFont="1" applyFill="1" applyBorder="1" applyAlignment="1" applyProtection="1">
      <alignment horizontal="right" wrapText="1"/>
      <protection locked="0"/>
    </xf>
    <xf numFmtId="0" fontId="13" fillId="0" borderId="17" xfId="0" applyNumberFormat="1" applyFont="1" applyFill="1" applyBorder="1" applyAlignment="1" applyProtection="1">
      <alignment horizontal="right" wrapText="1"/>
      <protection locked="0"/>
    </xf>
    <xf numFmtId="0" fontId="13" fillId="0" borderId="33" xfId="0" applyNumberFormat="1" applyFont="1" applyFill="1" applyBorder="1" applyAlignment="1" applyProtection="1">
      <alignment horizontal="right" wrapText="1"/>
      <protection locked="0"/>
    </xf>
    <xf numFmtId="0" fontId="13" fillId="0" borderId="67" xfId="0" applyNumberFormat="1" applyFont="1" applyFill="1" applyBorder="1" applyAlignment="1" applyProtection="1">
      <alignment horizontal="left" wrapText="1"/>
      <protection locked="0"/>
    </xf>
    <xf numFmtId="0" fontId="15" fillId="0" borderId="17" xfId="0" applyNumberFormat="1" applyFont="1" applyFill="1" applyBorder="1" applyAlignment="1" applyProtection="1">
      <alignment horizontal="left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2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7" fillId="0" borderId="19" xfId="0" applyNumberFormat="1" applyFont="1" applyFill="1" applyBorder="1" applyAlignment="1" applyProtection="1">
      <alignment horizontal="center" wrapText="1"/>
      <protection locked="0"/>
    </xf>
    <xf numFmtId="0" fontId="9" fillId="0" borderId="13" xfId="0" applyNumberFormat="1" applyFont="1" applyFill="1" applyBorder="1" applyAlignment="1" applyProtection="1">
      <alignment horizontal="right" wrapText="1"/>
    </xf>
    <xf numFmtId="0" fontId="9" fillId="3" borderId="44" xfId="0" applyNumberFormat="1" applyFont="1" applyFill="1" applyBorder="1" applyAlignment="1" applyProtection="1">
      <alignment horizontal="right" wrapText="1"/>
    </xf>
    <xf numFmtId="0" fontId="13" fillId="0" borderId="13" xfId="0" applyNumberFormat="1" applyFont="1" applyFill="1" applyBorder="1" applyAlignment="1" applyProtection="1">
      <alignment horizontal="right" wrapText="1"/>
    </xf>
    <xf numFmtId="0" fontId="13" fillId="0" borderId="31" xfId="0" applyNumberFormat="1" applyFont="1" applyFill="1" applyBorder="1" applyAlignment="1" applyProtection="1">
      <alignment horizontal="right" wrapText="1"/>
    </xf>
    <xf numFmtId="0" fontId="9" fillId="3" borderId="58" xfId="0" applyNumberFormat="1" applyFont="1" applyFill="1" applyBorder="1" applyAlignment="1" applyProtection="1">
      <alignment horizontal="right" wrapText="1"/>
    </xf>
    <xf numFmtId="2" fontId="10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protection locked="0"/>
    </xf>
    <xf numFmtId="0" fontId="9" fillId="0" borderId="45" xfId="0" applyNumberFormat="1" applyFont="1" applyFill="1" applyBorder="1" applyAlignment="1" applyProtection="1">
      <alignment horizontal="right" wrapText="1"/>
      <protection locked="0"/>
    </xf>
    <xf numFmtId="0" fontId="13" fillId="0" borderId="45" xfId="0" applyNumberFormat="1" applyFont="1" applyFill="1" applyBorder="1" applyAlignment="1" applyProtection="1">
      <alignment horizontal="right" wrapText="1"/>
      <protection locked="0"/>
    </xf>
    <xf numFmtId="0" fontId="13" fillId="0" borderId="47" xfId="0" applyNumberFormat="1" applyFont="1" applyFill="1" applyBorder="1" applyAlignment="1" applyProtection="1">
      <alignment horizontal="right" wrapText="1"/>
      <protection locked="0"/>
    </xf>
    <xf numFmtId="0" fontId="13" fillId="0" borderId="73" xfId="0" applyNumberFormat="1" applyFont="1" applyFill="1" applyBorder="1" applyAlignment="1" applyProtection="1">
      <alignment horizontal="left" wrapText="1"/>
      <protection locked="0"/>
    </xf>
    <xf numFmtId="0" fontId="15" fillId="0" borderId="45" xfId="0" applyNumberFormat="1" applyFont="1" applyFill="1" applyBorder="1" applyAlignment="1" applyProtection="1">
      <alignment horizontal="left" wrapText="1"/>
      <protection locked="0"/>
    </xf>
    <xf numFmtId="0" fontId="9" fillId="0" borderId="19" xfId="0" applyNumberFormat="1" applyFont="1" applyFill="1" applyBorder="1" applyAlignment="1" applyProtection="1">
      <alignment horizontal="right" wrapText="1"/>
    </xf>
    <xf numFmtId="0" fontId="13" fillId="0" borderId="19" xfId="0" applyNumberFormat="1" applyFont="1" applyFill="1" applyBorder="1" applyAlignment="1" applyProtection="1">
      <alignment horizontal="right" wrapText="1"/>
    </xf>
    <xf numFmtId="0" fontId="15" fillId="0" borderId="19" xfId="0" applyNumberFormat="1" applyFont="1" applyFill="1" applyBorder="1" applyAlignment="1" applyProtection="1">
      <alignment horizontal="left" wrapText="1"/>
      <protection locked="0"/>
    </xf>
    <xf numFmtId="0" fontId="9" fillId="0" borderId="15" xfId="0" applyNumberFormat="1" applyFont="1" applyFill="1" applyBorder="1" applyAlignment="1" applyProtection="1">
      <alignment horizontal="right" wrapText="1"/>
    </xf>
    <xf numFmtId="0" fontId="13" fillId="0" borderId="15" xfId="0" applyNumberFormat="1" applyFont="1" applyFill="1" applyBorder="1" applyAlignment="1" applyProtection="1">
      <alignment horizontal="right" wrapText="1"/>
    </xf>
    <xf numFmtId="0" fontId="13" fillId="0" borderId="35" xfId="0" applyNumberFormat="1" applyFont="1" applyFill="1" applyBorder="1" applyAlignment="1" applyProtection="1">
      <alignment horizontal="right" wrapText="1"/>
    </xf>
    <xf numFmtId="0" fontId="15" fillId="0" borderId="15" xfId="0" applyNumberFormat="1" applyFont="1" applyFill="1" applyBorder="1" applyAlignment="1" applyProtection="1">
      <alignment horizontal="left" wrapText="1"/>
      <protection locked="0"/>
    </xf>
    <xf numFmtId="0" fontId="13" fillId="0" borderId="36" xfId="0" applyNumberFormat="1" applyFont="1" applyFill="1" applyBorder="1" applyAlignment="1" applyProtection="1">
      <alignment horizontal="right" wrapText="1"/>
    </xf>
    <xf numFmtId="0" fontId="14" fillId="3" borderId="27" xfId="1" applyFont="1" applyFill="1" applyBorder="1" applyAlignment="1" applyProtection="1">
      <alignment horizontal="center" vertical="center" wrapText="1"/>
      <protection locked="0"/>
    </xf>
    <xf numFmtId="0" fontId="15" fillId="0" borderId="45" xfId="1" applyNumberFormat="1" applyFont="1" applyFill="1" applyBorder="1" applyAlignment="1" applyProtection="1">
      <alignment horizontal="left" wrapText="1"/>
      <protection locked="0"/>
    </xf>
    <xf numFmtId="0" fontId="14" fillId="3" borderId="20" xfId="1" applyFont="1" applyFill="1" applyBorder="1" applyAlignment="1" applyProtection="1">
      <alignment horizontal="center" vertical="center" wrapText="1"/>
      <protection locked="0"/>
    </xf>
    <xf numFmtId="0" fontId="15" fillId="0" borderId="13" xfId="1" applyNumberFormat="1" applyFont="1" applyFill="1" applyBorder="1" applyAlignment="1" applyProtection="1">
      <alignment horizontal="left" wrapText="1"/>
      <protection locked="0"/>
    </xf>
    <xf numFmtId="0" fontId="18" fillId="3" borderId="11" xfId="0" applyFont="1" applyFill="1" applyBorder="1" applyAlignment="1" applyProtection="1">
      <alignment horizontal="left" vertical="center" wrapText="1"/>
      <protection locked="0"/>
    </xf>
    <xf numFmtId="0" fontId="12" fillId="0" borderId="17" xfId="0" applyFont="1" applyFill="1" applyBorder="1" applyAlignment="1" applyProtection="1">
      <alignment horizontal="right" wrapText="1"/>
      <protection locked="0"/>
    </xf>
    <xf numFmtId="0" fontId="12" fillId="0" borderId="33" xfId="0" applyFont="1" applyFill="1" applyBorder="1" applyAlignment="1" applyProtection="1">
      <alignment horizontal="right" wrapText="1"/>
      <protection locked="0"/>
    </xf>
    <xf numFmtId="0" fontId="13" fillId="0" borderId="19" xfId="0" applyNumberFormat="1" applyFont="1" applyFill="1" applyBorder="1" applyAlignment="1" applyProtection="1">
      <alignment horizontal="right" wrapText="1"/>
      <protection locked="0"/>
    </xf>
    <xf numFmtId="0" fontId="15" fillId="0" borderId="19" xfId="1" applyNumberFormat="1" applyFont="1" applyFill="1" applyBorder="1" applyAlignment="1" applyProtection="1">
      <alignment horizontal="left" wrapText="1"/>
      <protection locked="0"/>
    </xf>
    <xf numFmtId="0" fontId="14" fillId="3" borderId="7" xfId="1" applyFont="1" applyFill="1" applyBorder="1" applyAlignment="1" applyProtection="1">
      <alignment horizontal="left" vertical="center" wrapText="1"/>
      <protection locked="0"/>
    </xf>
    <xf numFmtId="0" fontId="13" fillId="0" borderId="45" xfId="0" applyFont="1" applyBorder="1" applyAlignment="1" applyProtection="1">
      <protection locked="0"/>
    </xf>
    <xf numFmtId="0" fontId="12" fillId="0" borderId="47" xfId="0" applyFont="1" applyFill="1" applyBorder="1" applyAlignment="1" applyProtection="1">
      <alignment horizontal="right" wrapText="1"/>
      <protection locked="0"/>
    </xf>
    <xf numFmtId="0" fontId="14" fillId="3" borderId="11" xfId="1" applyFont="1" applyFill="1" applyBorder="1" applyAlignment="1" applyProtection="1">
      <alignment horizontal="left" vertical="center" wrapText="1"/>
      <protection locked="0"/>
    </xf>
    <xf numFmtId="0" fontId="12" fillId="0" borderId="68" xfId="0" applyFont="1" applyFill="1" applyBorder="1" applyAlignment="1" applyProtection="1">
      <alignment horizontal="left" wrapText="1"/>
      <protection locked="0"/>
    </xf>
    <xf numFmtId="0" fontId="15" fillId="0" borderId="17" xfId="0" applyFont="1" applyFill="1" applyBorder="1" applyAlignment="1" applyProtection="1">
      <alignment horizontal="left" wrapText="1"/>
      <protection locked="0"/>
    </xf>
    <xf numFmtId="0" fontId="16" fillId="3" borderId="20" xfId="1" applyFont="1" applyFill="1" applyBorder="1" applyAlignment="1" applyProtection="1">
      <alignment horizontal="center" vertical="center" wrapText="1"/>
      <protection locked="0"/>
    </xf>
    <xf numFmtId="0" fontId="16" fillId="3" borderId="11" xfId="1" applyFont="1" applyFill="1" applyBorder="1" applyAlignment="1" applyProtection="1">
      <alignment horizontal="left" vertical="center" wrapText="1"/>
      <protection locked="0"/>
    </xf>
    <xf numFmtId="0" fontId="14" fillId="3" borderId="23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9" fillId="3" borderId="138" xfId="0" applyNumberFormat="1" applyFont="1" applyFill="1" applyBorder="1" applyAlignment="1" applyProtection="1">
      <alignment horizontal="right" wrapText="1"/>
    </xf>
    <xf numFmtId="0" fontId="9" fillId="0" borderId="108" xfId="0" applyNumberFormat="1" applyFont="1" applyFill="1" applyBorder="1" applyAlignment="1" applyProtection="1">
      <alignment horizontal="right" wrapText="1"/>
      <protection locked="0"/>
    </xf>
    <xf numFmtId="0" fontId="13" fillId="0" borderId="108" xfId="0" applyNumberFormat="1" applyFont="1" applyFill="1" applyBorder="1" applyAlignment="1" applyProtection="1">
      <alignment horizontal="right" wrapText="1"/>
      <protection locked="0"/>
    </xf>
    <xf numFmtId="0" fontId="13" fillId="0" borderId="109" xfId="0" quotePrefix="1" applyNumberFormat="1" applyFont="1" applyFill="1" applyBorder="1" applyAlignment="1" applyProtection="1">
      <alignment horizontal="right" wrapText="1"/>
      <protection locked="0"/>
    </xf>
    <xf numFmtId="0" fontId="13" fillId="0" borderId="110" xfId="0" applyNumberFormat="1" applyFont="1" applyFill="1" applyBorder="1" applyAlignment="1" applyProtection="1">
      <alignment horizontal="left" wrapText="1"/>
      <protection locked="0"/>
    </xf>
    <xf numFmtId="0" fontId="15" fillId="0" borderId="108" xfId="0" applyNumberFormat="1" applyFont="1" applyFill="1" applyBorder="1" applyAlignment="1" applyProtection="1">
      <alignment horizontal="left" wrapText="1"/>
      <protection locked="0"/>
    </xf>
    <xf numFmtId="0" fontId="13" fillId="0" borderId="31" xfId="0" quotePrefix="1" applyNumberFormat="1" applyFont="1" applyFill="1" applyBorder="1" applyAlignment="1" applyProtection="1">
      <alignment horizontal="right" wrapText="1"/>
      <protection locked="0"/>
    </xf>
    <xf numFmtId="0" fontId="9" fillId="0" borderId="19" xfId="0" applyNumberFormat="1" applyFont="1" applyFill="1" applyBorder="1" applyAlignment="1" applyProtection="1">
      <alignment horizontal="right" wrapText="1"/>
      <protection locked="0"/>
    </xf>
    <xf numFmtId="0" fontId="9" fillId="3" borderId="138" xfId="0" applyNumberFormat="1" applyFont="1" applyFill="1" applyBorder="1" applyAlignment="1" applyProtection="1">
      <alignment horizontal="right" wrapText="1"/>
      <protection locked="0"/>
    </xf>
    <xf numFmtId="0" fontId="13" fillId="0" borderId="36" xfId="0" applyNumberFormat="1" applyFont="1" applyFill="1" applyBorder="1" applyAlignment="1" applyProtection="1">
      <alignment horizontal="right" wrapText="1"/>
      <protection locked="0"/>
    </xf>
    <xf numFmtId="0" fontId="13" fillId="0" borderId="109" xfId="0" applyNumberFormat="1" applyFont="1" applyFill="1" applyBorder="1" applyAlignment="1" applyProtection="1">
      <alignment horizontal="right" wrapText="1"/>
      <protection locked="0"/>
    </xf>
    <xf numFmtId="0" fontId="16" fillId="3" borderId="10" xfId="1" applyFont="1" applyFill="1" applyBorder="1" applyAlignment="1" applyProtection="1">
      <alignment horizontal="center" vertical="center" wrapText="1"/>
      <protection locked="0"/>
    </xf>
    <xf numFmtId="0" fontId="9" fillId="0" borderId="15" xfId="0" applyNumberFormat="1" applyFont="1" applyFill="1" applyBorder="1" applyAlignment="1" applyProtection="1">
      <alignment horizontal="right" wrapText="1"/>
      <protection locked="0"/>
    </xf>
    <xf numFmtId="0" fontId="9" fillId="3" borderId="58" xfId="0" applyNumberFormat="1" applyFont="1" applyFill="1" applyBorder="1" applyAlignment="1" applyProtection="1">
      <alignment horizontal="right" wrapText="1"/>
      <protection locked="0"/>
    </xf>
    <xf numFmtId="0" fontId="13" fillId="0" borderId="15" xfId="0" applyNumberFormat="1" applyFont="1" applyFill="1" applyBorder="1" applyAlignment="1" applyProtection="1">
      <alignment horizontal="right" wrapText="1"/>
      <protection locked="0"/>
    </xf>
    <xf numFmtId="0" fontId="13" fillId="0" borderId="35" xfId="0" applyNumberFormat="1" applyFont="1" applyFill="1" applyBorder="1" applyAlignment="1" applyProtection="1">
      <alignment horizontal="right" wrapText="1"/>
      <protection locked="0"/>
    </xf>
    <xf numFmtId="0" fontId="14" fillId="3" borderId="21" xfId="1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3" fillId="0" borderId="48" xfId="0" applyFont="1" applyBorder="1" applyAlignment="1" applyProtection="1">
      <protection locked="0"/>
    </xf>
    <xf numFmtId="0" fontId="12" fillId="0" borderId="48" xfId="0" applyFont="1" applyBorder="1" applyAlignment="1" applyProtection="1"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9" fillId="0" borderId="48" xfId="0" applyFont="1" applyFill="1" applyBorder="1" applyAlignment="1" applyProtection="1">
      <alignment horizontal="right" wrapText="1"/>
    </xf>
    <xf numFmtId="0" fontId="13" fillId="0" borderId="48" xfId="0" applyFont="1" applyFill="1" applyBorder="1" applyAlignment="1" applyProtection="1">
      <alignment horizontal="right" wrapText="1"/>
    </xf>
    <xf numFmtId="0" fontId="13" fillId="0" borderId="49" xfId="0" applyFont="1" applyFill="1" applyBorder="1" applyAlignment="1" applyProtection="1">
      <alignment horizontal="right" wrapText="1"/>
    </xf>
    <xf numFmtId="0" fontId="15" fillId="0" borderId="48" xfId="0" applyFont="1" applyFill="1" applyBorder="1" applyAlignment="1" applyProtection="1">
      <alignment horizontal="left" wrapText="1"/>
      <protection locked="0"/>
    </xf>
    <xf numFmtId="2" fontId="10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1" xfId="0" applyFont="1" applyBorder="1" applyAlignment="1" applyProtection="1">
      <protection locked="0"/>
    </xf>
    <xf numFmtId="0" fontId="12" fillId="0" borderId="91" xfId="0" applyFont="1" applyFill="1" applyBorder="1" applyAlignment="1" applyProtection="1">
      <alignment horizontal="center"/>
      <protection locked="0"/>
    </xf>
    <xf numFmtId="0" fontId="12" fillId="0" borderId="91" xfId="0" applyFont="1" applyBorder="1" applyAlignment="1" applyProtection="1">
      <protection locked="0"/>
    </xf>
    <xf numFmtId="0" fontId="12" fillId="0" borderId="91" xfId="0" applyFont="1" applyBorder="1" applyAlignment="1" applyProtection="1">
      <alignment horizontal="center"/>
      <protection locked="0"/>
    </xf>
    <xf numFmtId="0" fontId="9" fillId="0" borderId="91" xfId="0" applyFont="1" applyFill="1" applyBorder="1" applyAlignment="1" applyProtection="1">
      <alignment horizontal="right" wrapText="1"/>
      <protection locked="0"/>
    </xf>
    <xf numFmtId="0" fontId="13" fillId="0" borderId="91" xfId="0" applyFont="1" applyFill="1" applyBorder="1" applyAlignment="1" applyProtection="1">
      <alignment horizontal="right" wrapText="1"/>
      <protection locked="0"/>
    </xf>
    <xf numFmtId="0" fontId="13" fillId="0" borderId="92" xfId="0" applyFont="1" applyFill="1" applyBorder="1" applyAlignment="1" applyProtection="1">
      <alignment horizontal="right" wrapText="1"/>
      <protection locked="0"/>
    </xf>
    <xf numFmtId="0" fontId="13" fillId="0" borderId="93" xfId="0" applyFont="1" applyFill="1" applyBorder="1" applyAlignment="1" applyProtection="1">
      <alignment horizontal="left" wrapText="1"/>
      <protection locked="0"/>
    </xf>
    <xf numFmtId="0" fontId="15" fillId="0" borderId="91" xfId="0" applyFont="1" applyFill="1" applyBorder="1" applyAlignment="1" applyProtection="1">
      <alignment horizontal="left" wrapText="1"/>
      <protection locked="0"/>
    </xf>
    <xf numFmtId="0" fontId="9" fillId="0" borderId="91" xfId="0" applyNumberFormat="1" applyFont="1" applyFill="1" applyBorder="1" applyAlignment="1" applyProtection="1">
      <alignment horizontal="right" wrapText="1"/>
      <protection locked="0"/>
    </xf>
    <xf numFmtId="0" fontId="13" fillId="0" borderId="91" xfId="0" applyNumberFormat="1" applyFont="1" applyFill="1" applyBorder="1" applyAlignment="1" applyProtection="1">
      <alignment horizontal="right" wrapText="1"/>
      <protection locked="0"/>
    </xf>
    <xf numFmtId="0" fontId="13" fillId="0" borderId="92" xfId="0" applyNumberFormat="1" applyFont="1" applyFill="1" applyBorder="1" applyAlignment="1" applyProtection="1">
      <alignment horizontal="right" wrapText="1"/>
      <protection locked="0"/>
    </xf>
    <xf numFmtId="0" fontId="13" fillId="0" borderId="93" xfId="0" applyNumberFormat="1" applyFont="1" applyFill="1" applyBorder="1" applyAlignment="1" applyProtection="1">
      <alignment horizontal="left" wrapText="1"/>
      <protection locked="0"/>
    </xf>
    <xf numFmtId="0" fontId="15" fillId="0" borderId="91" xfId="0" applyNumberFormat="1" applyFont="1" applyFill="1" applyBorder="1" applyAlignment="1" applyProtection="1">
      <alignment horizontal="left" wrapText="1"/>
      <protection locked="0"/>
    </xf>
    <xf numFmtId="2" fontId="10" fillId="3" borderId="1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5" xfId="0" applyFont="1" applyBorder="1" applyAlignment="1" applyProtection="1">
      <protection locked="0"/>
    </xf>
    <xf numFmtId="0" fontId="12" fillId="0" borderId="115" xfId="0" applyFont="1" applyFill="1" applyBorder="1" applyAlignment="1" applyProtection="1">
      <alignment horizontal="center"/>
      <protection locked="0"/>
    </xf>
    <xf numFmtId="0" fontId="12" fillId="0" borderId="115" xfId="0" applyFont="1" applyBorder="1" applyAlignment="1" applyProtection="1">
      <protection locked="0"/>
    </xf>
    <xf numFmtId="0" fontId="12" fillId="0" borderId="115" xfId="0" applyFont="1" applyBorder="1" applyAlignment="1" applyProtection="1">
      <alignment horizontal="center"/>
      <protection locked="0"/>
    </xf>
    <xf numFmtId="0" fontId="9" fillId="0" borderId="115" xfId="0" applyNumberFormat="1" applyFont="1" applyFill="1" applyBorder="1" applyAlignment="1" applyProtection="1">
      <alignment horizontal="right" wrapText="1"/>
      <protection locked="0"/>
    </xf>
    <xf numFmtId="0" fontId="13" fillId="0" borderId="115" xfId="0" applyNumberFormat="1" applyFont="1" applyFill="1" applyBorder="1" applyAlignment="1" applyProtection="1">
      <alignment horizontal="right" wrapText="1"/>
      <protection locked="0"/>
    </xf>
    <xf numFmtId="0" fontId="13" fillId="0" borderId="116" xfId="0" applyNumberFormat="1" applyFont="1" applyFill="1" applyBorder="1" applyAlignment="1" applyProtection="1">
      <alignment horizontal="right" wrapText="1"/>
      <protection locked="0"/>
    </xf>
    <xf numFmtId="0" fontId="15" fillId="0" borderId="115" xfId="0" applyNumberFormat="1" applyFont="1" applyFill="1" applyBorder="1" applyAlignment="1" applyProtection="1">
      <alignment horizontal="left" wrapText="1"/>
      <protection locked="0"/>
    </xf>
    <xf numFmtId="2" fontId="10" fillId="3" borderId="1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25" xfId="0" applyFont="1" applyBorder="1" applyAlignment="1" applyProtection="1">
      <protection locked="0"/>
    </xf>
    <xf numFmtId="0" fontId="12" fillId="0" borderId="125" xfId="0" applyFont="1" applyFill="1" applyBorder="1" applyAlignment="1" applyProtection="1">
      <alignment horizontal="center"/>
      <protection locked="0"/>
    </xf>
    <xf numFmtId="0" fontId="12" fillId="0" borderId="125" xfId="0" applyFont="1" applyBorder="1" applyAlignment="1" applyProtection="1">
      <protection locked="0"/>
    </xf>
    <xf numFmtId="0" fontId="12" fillId="0" borderId="125" xfId="0" applyFont="1" applyBorder="1" applyAlignment="1" applyProtection="1">
      <alignment horizontal="center"/>
      <protection locked="0"/>
    </xf>
    <xf numFmtId="0" fontId="9" fillId="0" borderId="125" xfId="0" applyFont="1" applyFill="1" applyBorder="1" applyAlignment="1" applyProtection="1">
      <alignment horizontal="right" wrapText="1"/>
      <protection locked="0"/>
    </xf>
    <xf numFmtId="0" fontId="13" fillId="0" borderId="125" xfId="0" applyFont="1" applyFill="1" applyBorder="1" applyAlignment="1" applyProtection="1">
      <alignment horizontal="right" wrapText="1"/>
      <protection locked="0"/>
    </xf>
    <xf numFmtId="0" fontId="13" fillId="0" borderId="126" xfId="0" applyFont="1" applyFill="1" applyBorder="1" applyAlignment="1" applyProtection="1">
      <alignment horizontal="right" wrapText="1"/>
      <protection locked="0"/>
    </xf>
    <xf numFmtId="0" fontId="15" fillId="0" borderId="125" xfId="0" applyFont="1" applyFill="1" applyBorder="1" applyAlignment="1" applyProtection="1">
      <alignment horizontal="left" wrapText="1"/>
      <protection locked="0"/>
    </xf>
    <xf numFmtId="0" fontId="9" fillId="3" borderId="113" xfId="0" applyNumberFormat="1" applyFont="1" applyFill="1" applyBorder="1" applyAlignment="1" applyProtection="1">
      <alignment horizontal="right" wrapText="1"/>
    </xf>
    <xf numFmtId="0" fontId="13" fillId="0" borderId="91" xfId="0" applyNumberFormat="1" applyFont="1" applyFill="1" applyBorder="1" applyAlignment="1" applyProtection="1">
      <alignment horizontal="right" wrapText="1"/>
    </xf>
    <xf numFmtId="0" fontId="13" fillId="0" borderId="92" xfId="0" applyNumberFormat="1" applyFont="1" applyFill="1" applyBorder="1" applyAlignment="1" applyProtection="1">
      <alignment horizontal="right" wrapText="1"/>
    </xf>
    <xf numFmtId="2" fontId="10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protection locked="0"/>
    </xf>
    <xf numFmtId="0" fontId="12" fillId="0" borderId="50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9" fillId="0" borderId="50" xfId="0" applyNumberFormat="1" applyFont="1" applyFill="1" applyBorder="1" applyAlignment="1" applyProtection="1">
      <alignment horizontal="right" wrapText="1"/>
    </xf>
    <xf numFmtId="0" fontId="13" fillId="0" borderId="50" xfId="0" applyNumberFormat="1" applyFont="1" applyFill="1" applyBorder="1" applyAlignment="1" applyProtection="1">
      <alignment horizontal="right" wrapText="1"/>
    </xf>
    <xf numFmtId="0" fontId="15" fillId="0" borderId="50" xfId="0" applyNumberFormat="1" applyFont="1" applyFill="1" applyBorder="1" applyAlignment="1" applyProtection="1">
      <alignment horizontal="left" wrapText="1"/>
      <protection locked="0"/>
    </xf>
    <xf numFmtId="0" fontId="15" fillId="0" borderId="9" xfId="2" applyNumberFormat="1" applyFont="1" applyFill="1" applyBorder="1" applyAlignment="1" applyProtection="1">
      <alignment horizontal="left" wrapText="1"/>
      <protection locked="0"/>
    </xf>
    <xf numFmtId="0" fontId="15" fillId="0" borderId="17" xfId="2" applyNumberFormat="1" applyFont="1" applyFill="1" applyBorder="1" applyAlignment="1" applyProtection="1">
      <alignment horizontal="left" wrapText="1"/>
      <protection locked="0"/>
    </xf>
    <xf numFmtId="0" fontId="15" fillId="0" borderId="13" xfId="2" applyNumberFormat="1" applyFont="1" applyFill="1" applyBorder="1" applyAlignment="1" applyProtection="1">
      <alignment horizontal="left" wrapText="1"/>
      <protection locked="0"/>
    </xf>
    <xf numFmtId="0" fontId="15" fillId="0" borderId="19" xfId="2" applyNumberFormat="1" applyFont="1" applyFill="1" applyBorder="1" applyAlignment="1" applyProtection="1">
      <alignment horizontal="left" wrapText="1"/>
      <protection locked="0"/>
    </xf>
    <xf numFmtId="0" fontId="15" fillId="0" borderId="15" xfId="2" applyNumberFormat="1" applyFont="1" applyFill="1" applyBorder="1" applyAlignment="1" applyProtection="1">
      <alignment horizontal="left" wrapText="1"/>
      <protection locked="0"/>
    </xf>
    <xf numFmtId="0" fontId="15" fillId="0" borderId="9" xfId="0" applyFont="1" applyFill="1" applyBorder="1" applyAlignment="1" applyProtection="1">
      <alignment horizontal="left" wrapText="1"/>
      <protection locked="0"/>
    </xf>
    <xf numFmtId="0" fontId="13" fillId="0" borderId="34" xfId="0" quotePrefix="1" applyFont="1" applyFill="1" applyBorder="1" applyAlignment="1" applyProtection="1">
      <alignment horizontal="right" wrapText="1"/>
      <protection locked="0"/>
    </xf>
    <xf numFmtId="0" fontId="13" fillId="0" borderId="13" xfId="0" applyNumberFormat="1" applyFont="1" applyFill="1" applyBorder="1" applyAlignment="1" applyProtection="1">
      <alignment horizontal="left" wrapText="1"/>
    </xf>
    <xf numFmtId="0" fontId="13" fillId="0" borderId="31" xfId="0" quotePrefix="1" applyNumberFormat="1" applyFont="1" applyFill="1" applyBorder="1" applyAlignment="1" applyProtection="1">
      <alignment horizontal="right" wrapText="1"/>
    </xf>
    <xf numFmtId="0" fontId="13" fillId="0" borderId="35" xfId="0" quotePrefix="1" applyNumberFormat="1" applyFont="1" applyFill="1" applyBorder="1" applyAlignment="1" applyProtection="1">
      <alignment horizontal="right" wrapText="1"/>
    </xf>
    <xf numFmtId="0" fontId="9" fillId="0" borderId="17" xfId="1" applyFont="1" applyFill="1" applyBorder="1" applyAlignment="1" applyProtection="1">
      <alignment horizontal="right" wrapText="1"/>
      <protection locked="0"/>
    </xf>
    <xf numFmtId="0" fontId="9" fillId="3" borderId="45" xfId="1" applyFont="1" applyFill="1" applyBorder="1" applyAlignment="1" applyProtection="1">
      <alignment horizontal="right" wrapText="1"/>
      <protection locked="0"/>
    </xf>
    <xf numFmtId="0" fontId="13" fillId="0" borderId="17" xfId="1" applyFont="1" applyFill="1" applyBorder="1" applyAlignment="1" applyProtection="1">
      <alignment horizontal="right" wrapText="1"/>
      <protection locked="0"/>
    </xf>
    <xf numFmtId="0" fontId="13" fillId="0" borderId="33" xfId="1" applyFont="1" applyFill="1" applyBorder="1" applyAlignment="1" applyProtection="1">
      <alignment horizontal="right" wrapText="1"/>
      <protection locked="0"/>
    </xf>
    <xf numFmtId="0" fontId="15" fillId="0" borderId="17" xfId="1" applyFont="1" applyFill="1" applyBorder="1" applyAlignment="1" applyProtection="1">
      <alignment horizontal="left" wrapText="1"/>
      <protection locked="0"/>
    </xf>
    <xf numFmtId="0" fontId="9" fillId="3" borderId="44" xfId="1" applyFont="1" applyFill="1" applyBorder="1" applyAlignment="1" applyProtection="1">
      <alignment horizontal="right" wrapText="1"/>
      <protection locked="0"/>
    </xf>
    <xf numFmtId="0" fontId="9" fillId="0" borderId="13" xfId="1" applyFont="1" applyFill="1" applyBorder="1" applyAlignment="1" applyProtection="1">
      <alignment horizontal="right" wrapText="1"/>
      <protection locked="0"/>
    </xf>
    <xf numFmtId="0" fontId="13" fillId="0" borderId="13" xfId="1" applyFont="1" applyFill="1" applyBorder="1" applyAlignment="1" applyProtection="1">
      <alignment horizontal="right" wrapText="1"/>
      <protection locked="0"/>
    </xf>
    <xf numFmtId="0" fontId="13" fillId="0" borderId="31" xfId="1" applyFont="1" applyFill="1" applyBorder="1" applyAlignment="1" applyProtection="1">
      <alignment horizontal="right" wrapText="1"/>
      <protection locked="0"/>
    </xf>
    <xf numFmtId="0" fontId="13" fillId="0" borderId="68" xfId="1" applyFont="1" applyFill="1" applyBorder="1" applyAlignment="1" applyProtection="1">
      <alignment horizontal="left" wrapText="1"/>
      <protection locked="0"/>
    </xf>
    <xf numFmtId="0" fontId="15" fillId="0" borderId="13" xfId="1" applyFont="1" applyFill="1" applyBorder="1" applyAlignment="1" applyProtection="1">
      <alignment horizontal="left" wrapText="1"/>
      <protection locked="0"/>
    </xf>
    <xf numFmtId="0" fontId="9" fillId="0" borderId="19" xfId="1" applyFont="1" applyFill="1" applyBorder="1" applyAlignment="1" applyProtection="1">
      <alignment horizontal="right" wrapText="1"/>
    </xf>
    <xf numFmtId="0" fontId="9" fillId="3" borderId="44" xfId="1" applyFont="1" applyFill="1" applyBorder="1" applyAlignment="1" applyProtection="1">
      <alignment horizontal="right" wrapText="1"/>
    </xf>
    <xf numFmtId="0" fontId="13" fillId="0" borderId="19" xfId="1" applyFont="1" applyFill="1" applyBorder="1" applyAlignment="1" applyProtection="1">
      <alignment horizontal="right" wrapText="1"/>
    </xf>
    <xf numFmtId="0" fontId="13" fillId="0" borderId="36" xfId="1" applyFont="1" applyFill="1" applyBorder="1" applyAlignment="1" applyProtection="1">
      <alignment horizontal="right" wrapText="1"/>
    </xf>
    <xf numFmtId="0" fontId="15" fillId="0" borderId="19" xfId="1" applyFont="1" applyFill="1" applyBorder="1" applyAlignment="1" applyProtection="1">
      <alignment horizontal="left" wrapText="1"/>
      <protection locked="0"/>
    </xf>
    <xf numFmtId="0" fontId="9" fillId="3" borderId="58" xfId="1" applyFont="1" applyFill="1" applyBorder="1" applyAlignment="1" applyProtection="1">
      <alignment horizontal="right" wrapText="1"/>
    </xf>
    <xf numFmtId="0" fontId="9" fillId="0" borderId="9" xfId="1" applyFont="1" applyFill="1" applyBorder="1" applyAlignment="1" applyProtection="1">
      <alignment horizontal="right" wrapText="1"/>
      <protection locked="0"/>
    </xf>
    <xf numFmtId="0" fontId="13" fillId="0" borderId="9" xfId="1" applyFont="1" applyFill="1" applyBorder="1" applyAlignment="1" applyProtection="1">
      <alignment horizontal="right" wrapText="1"/>
      <protection locked="0"/>
    </xf>
    <xf numFmtId="0" fontId="13" fillId="0" borderId="34" xfId="1" applyFont="1" applyFill="1" applyBorder="1" applyAlignment="1" applyProtection="1">
      <alignment horizontal="right" wrapText="1"/>
      <protection locked="0"/>
    </xf>
    <xf numFmtId="0" fontId="15" fillId="0" borderId="9" xfId="1" applyFont="1" applyFill="1" applyBorder="1" applyAlignment="1" applyProtection="1">
      <alignment horizontal="left" wrapText="1"/>
      <protection locked="0"/>
    </xf>
    <xf numFmtId="0" fontId="12" fillId="0" borderId="76" xfId="0" applyFont="1" applyBorder="1" applyAlignment="1" applyProtection="1"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1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3" xfId="0" applyFont="1" applyBorder="1" applyAlignment="1" applyProtection="1">
      <protection locked="0"/>
    </xf>
    <xf numFmtId="0" fontId="12" fillId="0" borderId="113" xfId="0" applyFont="1" applyBorder="1" applyAlignment="1" applyProtection="1">
      <protection locked="0"/>
    </xf>
    <xf numFmtId="0" fontId="9" fillId="0" borderId="113" xfId="0" applyNumberFormat="1" applyFont="1" applyFill="1" applyBorder="1" applyAlignment="1" applyProtection="1">
      <alignment horizontal="right" wrapText="1"/>
      <protection locked="0"/>
    </xf>
    <xf numFmtId="0" fontId="13" fillId="0" borderId="134" xfId="0" applyNumberFormat="1" applyFont="1" applyFill="1" applyBorder="1" applyAlignment="1" applyProtection="1">
      <alignment horizontal="right" wrapText="1"/>
      <protection locked="0"/>
    </xf>
    <xf numFmtId="0" fontId="15" fillId="0" borderId="113" xfId="0" applyNumberFormat="1" applyFont="1" applyFill="1" applyBorder="1" applyAlignment="1" applyProtection="1">
      <alignment horizontal="left" wrapText="1"/>
      <protection locked="0"/>
    </xf>
    <xf numFmtId="0" fontId="13" fillId="0" borderId="36" xfId="0" quotePrefix="1" applyNumberFormat="1" applyFont="1" applyFill="1" applyBorder="1" applyAlignment="1" applyProtection="1">
      <alignment horizontal="right" wrapText="1"/>
      <protection locked="0"/>
    </xf>
    <xf numFmtId="0" fontId="9" fillId="0" borderId="103" xfId="0" applyNumberFormat="1" applyFont="1" applyFill="1" applyBorder="1" applyAlignment="1" applyProtection="1">
      <alignment horizontal="right" wrapText="1"/>
      <protection locked="0"/>
    </xf>
    <xf numFmtId="0" fontId="13" fillId="0" borderId="103" xfId="0" applyNumberFormat="1" applyFont="1" applyFill="1" applyBorder="1" applyAlignment="1" applyProtection="1">
      <alignment horizontal="right" wrapText="1"/>
      <protection locked="0"/>
    </xf>
    <xf numFmtId="0" fontId="13" fillId="0" borderId="104" xfId="0" applyNumberFormat="1" applyFont="1" applyFill="1" applyBorder="1" applyAlignment="1" applyProtection="1">
      <alignment horizontal="right" wrapText="1"/>
      <protection locked="0"/>
    </xf>
    <xf numFmtId="0" fontId="15" fillId="0" borderId="103" xfId="0" applyNumberFormat="1" applyFont="1" applyFill="1" applyBorder="1" applyAlignment="1" applyProtection="1">
      <alignment horizontal="left" wrapText="1"/>
      <protection locked="0"/>
    </xf>
    <xf numFmtId="0" fontId="9" fillId="0" borderId="17" xfId="0" applyNumberFormat="1" applyFont="1" applyFill="1" applyBorder="1" applyAlignment="1" applyProtection="1">
      <alignment horizontal="right" wrapText="1"/>
    </xf>
    <xf numFmtId="0" fontId="13" fillId="0" borderId="17" xfId="0" applyNumberFormat="1" applyFont="1" applyFill="1" applyBorder="1" applyAlignment="1" applyProtection="1">
      <alignment horizontal="right" wrapText="1"/>
    </xf>
    <xf numFmtId="0" fontId="13" fillId="0" borderId="33" xfId="0" applyNumberFormat="1" applyFont="1" applyFill="1" applyBorder="1" applyAlignment="1" applyProtection="1">
      <alignment horizontal="right" wrapText="1"/>
    </xf>
    <xf numFmtId="0" fontId="12" fillId="0" borderId="82" xfId="0" applyFont="1" applyBorder="1" applyAlignment="1" applyProtection="1"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</xf>
    <xf numFmtId="0" fontId="12" fillId="0" borderId="62" xfId="0" applyFont="1" applyBorder="1" applyAlignment="1" applyProtection="1"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4" fillId="3" borderId="24" xfId="0" applyFont="1" applyFill="1" applyBorder="1" applyAlignment="1" applyProtection="1">
      <alignment horizontal="left" vertical="center" wrapText="1"/>
      <protection locked="0"/>
    </xf>
    <xf numFmtId="2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protection locked="0"/>
    </xf>
    <xf numFmtId="0" fontId="15" fillId="0" borderId="26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2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/>
    <xf numFmtId="0" fontId="12" fillId="0" borderId="9" xfId="0" applyFont="1" applyBorder="1" applyAlignment="1" applyProtection="1">
      <alignment horizontal="center"/>
    </xf>
    <xf numFmtId="0" fontId="11" fillId="0" borderId="53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center" vertical="center" wrapText="1"/>
      <protection locked="0"/>
    </xf>
    <xf numFmtId="0" fontId="16" fillId="0" borderId="0" xfId="1" applyFont="1" applyFill="1" applyAlignment="1" applyProtection="1">
      <alignment horizontal="left" vertical="center" wrapText="1"/>
      <protection locked="0"/>
    </xf>
    <xf numFmtId="0" fontId="10" fillId="0" borderId="0" xfId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protection locked="0"/>
    </xf>
    <xf numFmtId="0" fontId="16" fillId="3" borderId="16" xfId="0" applyFont="1" applyFill="1" applyBorder="1" applyAlignment="1" applyProtection="1">
      <alignment horizontal="left" vertical="center" wrapText="1"/>
    </xf>
    <xf numFmtId="0" fontId="16" fillId="3" borderId="17" xfId="1" applyFont="1" applyFill="1" applyBorder="1" applyAlignment="1" applyProtection="1">
      <alignment horizontal="center" vertical="center" wrapText="1"/>
    </xf>
    <xf numFmtId="0" fontId="11" fillId="0" borderId="64" xfId="0" applyFont="1" applyFill="1" applyBorder="1" applyAlignment="1" applyProtection="1">
      <alignment horizontal="right"/>
    </xf>
    <xf numFmtId="0" fontId="16" fillId="3" borderId="14" xfId="0" applyFont="1" applyFill="1" applyBorder="1" applyAlignment="1" applyProtection="1">
      <alignment horizontal="left" vertical="center" wrapText="1"/>
    </xf>
    <xf numFmtId="0" fontId="16" fillId="3" borderId="15" xfId="1" applyFont="1" applyFill="1" applyBorder="1" applyAlignment="1" applyProtection="1">
      <alignment horizontal="center" vertical="center" wrapText="1"/>
    </xf>
    <xf numFmtId="0" fontId="10" fillId="3" borderId="29" xfId="1" applyFont="1" applyFill="1" applyBorder="1" applyAlignment="1" applyProtection="1">
      <alignment horizontal="right" vertical="center" wrapText="1"/>
    </xf>
    <xf numFmtId="0" fontId="16" fillId="3" borderId="0" xfId="1" applyFont="1" applyFill="1" applyAlignment="1" applyProtection="1">
      <alignment horizontal="left" vertical="center" wrapText="1"/>
    </xf>
    <xf numFmtId="0" fontId="16" fillId="3" borderId="0" xfId="1" applyFont="1" applyFill="1" applyAlignment="1" applyProtection="1">
      <alignment horizontal="center" vertical="center" wrapText="1"/>
    </xf>
    <xf numFmtId="0" fontId="10" fillId="0" borderId="0" xfId="1" applyFont="1" applyFill="1" applyAlignment="1" applyProtection="1">
      <alignment horizontal="right" vertical="center" wrapText="1"/>
    </xf>
    <xf numFmtId="0" fontId="12" fillId="0" borderId="52" xfId="0" applyFont="1" applyBorder="1" applyAlignment="1" applyProtection="1"/>
    <xf numFmtId="0" fontId="12" fillId="0" borderId="45" xfId="0" applyFont="1" applyBorder="1" applyAlignment="1" applyProtection="1">
      <alignment horizontal="center"/>
    </xf>
    <xf numFmtId="0" fontId="16" fillId="3" borderId="12" xfId="0" applyFont="1" applyFill="1" applyBorder="1" applyAlignment="1" applyProtection="1">
      <alignment horizontal="left" vertical="center" wrapText="1"/>
    </xf>
    <xf numFmtId="0" fontId="16" fillId="3" borderId="13" xfId="1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right"/>
    </xf>
    <xf numFmtId="3" fontId="11" fillId="0" borderId="53" xfId="0" applyNumberFormat="1" applyFont="1" applyFill="1" applyBorder="1" applyAlignment="1" applyProtection="1">
      <alignment horizontal="right"/>
    </xf>
    <xf numFmtId="0" fontId="16" fillId="3" borderId="55" xfId="0" applyFont="1" applyFill="1" applyBorder="1" applyAlignment="1" applyProtection="1">
      <alignment horizontal="left" vertical="center" wrapText="1"/>
    </xf>
    <xf numFmtId="0" fontId="16" fillId="3" borderId="56" xfId="1" applyFont="1" applyFill="1" applyBorder="1" applyAlignment="1" applyProtection="1">
      <alignment horizontal="center" vertical="center" wrapText="1"/>
    </xf>
    <xf numFmtId="3" fontId="11" fillId="0" borderId="54" xfId="0" applyNumberFormat="1" applyFont="1" applyFill="1" applyBorder="1" applyAlignment="1" applyProtection="1">
      <alignment horizontal="right"/>
    </xf>
    <xf numFmtId="3" fontId="10" fillId="3" borderId="29" xfId="1" applyNumberFormat="1" applyFont="1" applyFill="1" applyBorder="1" applyAlignment="1" applyProtection="1">
      <alignment horizontal="right" vertical="center" wrapText="1"/>
    </xf>
    <xf numFmtId="3" fontId="10" fillId="0" borderId="0" xfId="1" applyNumberFormat="1" applyFont="1" applyFill="1" applyAlignment="1" applyProtection="1">
      <alignment horizontal="righ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0" xfId="1" applyFont="1" applyFill="1" applyBorder="1" applyAlignment="1" applyProtection="1">
      <alignment horizontal="center" vertical="center" wrapTex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1" fillId="0" borderId="29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6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Alignment="1" applyProtection="1">
      <alignment horizontal="center" vertical="center" wrapText="1"/>
    </xf>
    <xf numFmtId="3" fontId="10" fillId="3" borderId="54" xfId="1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/>
    <xf numFmtId="3" fontId="10" fillId="3" borderId="101" xfId="1" applyNumberFormat="1" applyFont="1" applyFill="1" applyBorder="1" applyAlignment="1" applyProtection="1">
      <alignment horizontal="right" vertical="center" wrapText="1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68" xfId="0" applyFont="1" applyFill="1" applyBorder="1" applyAlignment="1" applyProtection="1">
      <alignment horizontal="left"/>
      <protection locked="0"/>
    </xf>
    <xf numFmtId="0" fontId="12" fillId="0" borderId="69" xfId="0" applyFont="1" applyFill="1" applyBorder="1" applyAlignment="1" applyProtection="1">
      <alignment horizontal="left"/>
      <protection locked="0"/>
    </xf>
    <xf numFmtId="0" fontId="13" fillId="0" borderId="68" xfId="0" applyNumberFormat="1" applyFont="1" applyFill="1" applyBorder="1" applyAlignment="1" applyProtection="1">
      <alignment wrapText="1"/>
      <protection locked="0"/>
    </xf>
    <xf numFmtId="49" fontId="20" fillId="0" borderId="0" xfId="2" applyNumberFormat="1" applyFont="1" applyFill="1" applyBorder="1" applyAlignment="1" applyProtection="1">
      <alignment horizontal="left"/>
      <protection locked="0"/>
    </xf>
    <xf numFmtId="49" fontId="20" fillId="0" borderId="0" xfId="0" applyNumberFormat="1" applyFont="1" applyFill="1" applyBorder="1" applyAlignment="1" applyProtection="1">
      <alignment horizontal="left"/>
      <protection locked="0"/>
    </xf>
    <xf numFmtId="49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13" xfId="2" applyNumberFormat="1" applyFont="1" applyFill="1" applyBorder="1" applyAlignment="1" applyProtection="1">
      <alignment horizontal="left"/>
      <protection locked="0"/>
    </xf>
    <xf numFmtId="49" fontId="20" fillId="0" borderId="19" xfId="2" applyNumberFormat="1" applyFont="1" applyFill="1" applyBorder="1" applyAlignment="1" applyProtection="1">
      <alignment horizontal="left"/>
      <protection locked="0"/>
    </xf>
    <xf numFmtId="0" fontId="20" fillId="0" borderId="13" xfId="0" applyFont="1" applyFill="1" applyBorder="1" applyAlignment="1" applyProtection="1">
      <alignment horizontal="left"/>
      <protection locked="0"/>
    </xf>
    <xf numFmtId="0" fontId="20" fillId="0" borderId="13" xfId="0" applyFont="1" applyFill="1" applyBorder="1" applyAlignment="1" applyProtection="1">
      <alignment horizontal="left" wrapText="1"/>
      <protection locked="0"/>
    </xf>
    <xf numFmtId="0" fontId="20" fillId="0" borderId="13" xfId="0" applyNumberFormat="1" applyFont="1" applyFill="1" applyBorder="1" applyAlignment="1" applyProtection="1">
      <alignment horizontal="left" wrapText="1"/>
      <protection locked="0"/>
    </xf>
    <xf numFmtId="0" fontId="20" fillId="0" borderId="17" xfId="0" applyNumberFormat="1" applyFont="1" applyFill="1" applyBorder="1" applyAlignment="1" applyProtection="1">
      <alignment horizontal="left" wrapText="1"/>
      <protection locked="0"/>
    </xf>
    <xf numFmtId="0" fontId="20" fillId="0" borderId="45" xfId="0" applyNumberFormat="1" applyFont="1" applyFill="1" applyBorder="1" applyAlignment="1" applyProtection="1">
      <alignment horizontal="left" wrapText="1"/>
      <protection locked="0"/>
    </xf>
    <xf numFmtId="0" fontId="20" fillId="0" borderId="13" xfId="1" applyNumberFormat="1" applyFont="1" applyFill="1" applyBorder="1" applyAlignment="1" applyProtection="1">
      <alignment horizontal="left" wrapText="1"/>
      <protection locked="0"/>
    </xf>
    <xf numFmtId="0" fontId="20" fillId="0" borderId="108" xfId="0" applyNumberFormat="1" applyFont="1" applyFill="1" applyBorder="1" applyAlignment="1" applyProtection="1">
      <alignment horizontal="left" wrapText="1"/>
      <protection locked="0"/>
    </xf>
    <xf numFmtId="0" fontId="20" fillId="0" borderId="91" xfId="0" applyFont="1" applyFill="1" applyBorder="1" applyAlignment="1" applyProtection="1">
      <alignment horizontal="left" wrapText="1"/>
      <protection locked="0"/>
    </xf>
    <xf numFmtId="0" fontId="20" fillId="0" borderId="91" xfId="0" applyNumberFormat="1" applyFont="1" applyFill="1" applyBorder="1" applyAlignment="1" applyProtection="1">
      <alignment horizontal="left" wrapText="1"/>
      <protection locked="0"/>
    </xf>
    <xf numFmtId="0" fontId="20" fillId="0" borderId="13" xfId="2" applyNumberFormat="1" applyFont="1" applyFill="1" applyBorder="1" applyAlignment="1" applyProtection="1">
      <alignment horizontal="left" wrapText="1"/>
      <protection locked="0"/>
    </xf>
    <xf numFmtId="0" fontId="20" fillId="0" borderId="13" xfId="1" applyFont="1" applyFill="1" applyBorder="1" applyAlignment="1" applyProtection="1">
      <alignment horizontal="left" wrapText="1"/>
      <protection locked="0"/>
    </xf>
    <xf numFmtId="49" fontId="20" fillId="0" borderId="0" xfId="2" applyNumberFormat="1" applyFont="1" applyFill="1" applyBorder="1" applyAlignment="1" applyProtection="1">
      <alignment horizontal="left"/>
    </xf>
    <xf numFmtId="0" fontId="21" fillId="0" borderId="67" xfId="0" applyFont="1" applyFill="1" applyBorder="1" applyAlignment="1" applyProtection="1">
      <alignment horizontal="left"/>
      <protection locked="0"/>
    </xf>
    <xf numFmtId="49" fontId="22" fillId="0" borderId="9" xfId="2" applyNumberFormat="1" applyFont="1" applyFill="1" applyBorder="1" applyAlignment="1" applyProtection="1">
      <alignment horizontal="left"/>
      <protection locked="0"/>
    </xf>
    <xf numFmtId="49" fontId="22" fillId="0" borderId="17" xfId="2" applyNumberFormat="1" applyFont="1" applyFill="1" applyBorder="1" applyAlignment="1" applyProtection="1">
      <alignment horizontal="left"/>
      <protection locked="0"/>
    </xf>
    <xf numFmtId="0" fontId="21" fillId="0" borderId="68" xfId="0" applyFont="1" applyFill="1" applyBorder="1" applyAlignment="1" applyProtection="1">
      <alignment horizontal="left"/>
      <protection locked="0"/>
    </xf>
    <xf numFmtId="49" fontId="22" fillId="0" borderId="13" xfId="2" applyNumberFormat="1" applyFont="1" applyFill="1" applyBorder="1" applyAlignment="1" applyProtection="1">
      <alignment horizontal="left"/>
      <protection locked="0"/>
    </xf>
    <xf numFmtId="0" fontId="21" fillId="0" borderId="69" xfId="0" applyFont="1" applyFill="1" applyBorder="1" applyAlignment="1" applyProtection="1">
      <alignment horizontal="left"/>
      <protection locked="0"/>
    </xf>
    <xf numFmtId="49" fontId="22" fillId="0" borderId="19" xfId="2" applyNumberFormat="1" applyFont="1" applyFill="1" applyBorder="1" applyAlignment="1" applyProtection="1">
      <alignment horizontal="left"/>
      <protection locked="0"/>
    </xf>
    <xf numFmtId="0" fontId="21" fillId="0" borderId="70" xfId="0" applyFont="1" applyFill="1" applyBorder="1" applyAlignment="1" applyProtection="1">
      <alignment horizontal="left" wrapText="1"/>
      <protection locked="0"/>
    </xf>
    <xf numFmtId="0" fontId="21" fillId="0" borderId="105" xfId="0" applyFont="1" applyFill="1" applyBorder="1" applyAlignment="1" applyProtection="1">
      <alignment horizontal="left" wrapText="1"/>
      <protection locked="0"/>
    </xf>
    <xf numFmtId="49" fontId="22" fillId="0" borderId="103" xfId="2" applyNumberFormat="1" applyFont="1" applyFill="1" applyBorder="1" applyAlignment="1" applyProtection="1">
      <alignment horizontal="left"/>
      <protection locked="0"/>
    </xf>
    <xf numFmtId="0" fontId="21" fillId="0" borderId="68" xfId="0" applyFont="1" applyFill="1" applyBorder="1" applyAlignment="1" applyProtection="1">
      <alignment horizontal="left" wrapText="1"/>
      <protection locked="0"/>
    </xf>
    <xf numFmtId="0" fontId="21" fillId="0" borderId="69" xfId="0" applyFont="1" applyFill="1" applyBorder="1" applyAlignment="1" applyProtection="1">
      <alignment horizontal="left" wrapText="1"/>
      <protection locked="0"/>
    </xf>
    <xf numFmtId="0" fontId="21" fillId="0" borderId="110" xfId="0" applyFont="1" applyFill="1" applyBorder="1" applyAlignment="1" applyProtection="1">
      <alignment horizontal="left"/>
      <protection locked="0"/>
    </xf>
    <xf numFmtId="49" fontId="22" fillId="0" borderId="108" xfId="2" applyNumberFormat="1" applyFont="1" applyFill="1" applyBorder="1" applyAlignment="1" applyProtection="1">
      <alignment horizontal="left"/>
      <protection locked="0"/>
    </xf>
    <xf numFmtId="0" fontId="22" fillId="0" borderId="13" xfId="0" applyFont="1" applyFill="1" applyBorder="1" applyAlignment="1" applyProtection="1">
      <alignment horizontal="left"/>
      <protection locked="0"/>
    </xf>
    <xf numFmtId="0" fontId="22" fillId="0" borderId="103" xfId="0" applyFont="1" applyFill="1" applyBorder="1" applyAlignment="1" applyProtection="1">
      <alignment horizontal="left"/>
      <protection locked="0"/>
    </xf>
    <xf numFmtId="0" fontId="21" fillId="0" borderId="67" xfId="0" applyFont="1" applyFill="1" applyBorder="1" applyAlignment="1" applyProtection="1">
      <alignment horizontal="left" wrapText="1"/>
      <protection locked="0"/>
    </xf>
    <xf numFmtId="0" fontId="22" fillId="0" borderId="17" xfId="0" applyFont="1" applyFill="1" applyBorder="1" applyAlignment="1" applyProtection="1">
      <alignment horizontal="left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22" fillId="0" borderId="19" xfId="0" applyFont="1" applyFill="1" applyBorder="1" applyAlignment="1" applyProtection="1">
      <alignment horizontal="left"/>
      <protection locked="0"/>
    </xf>
    <xf numFmtId="0" fontId="21" fillId="0" borderId="110" xfId="0" applyFont="1" applyFill="1" applyBorder="1" applyAlignment="1" applyProtection="1">
      <alignment horizontal="left" wrapText="1"/>
      <protection locked="0"/>
    </xf>
    <xf numFmtId="0" fontId="22" fillId="0" borderId="108" xfId="0" applyFont="1" applyFill="1" applyBorder="1" applyAlignment="1" applyProtection="1">
      <alignment horizontal="left"/>
      <protection locked="0"/>
    </xf>
    <xf numFmtId="0" fontId="21" fillId="0" borderId="71" xfId="0" applyFont="1" applyFill="1" applyBorder="1" applyAlignment="1" applyProtection="1">
      <alignment horizontal="left" wrapText="1"/>
      <protection locked="0"/>
    </xf>
    <xf numFmtId="0" fontId="22" fillId="0" borderId="15" xfId="0" applyFont="1" applyFill="1" applyBorder="1" applyAlignment="1" applyProtection="1">
      <alignment horizontal="left"/>
      <protection locked="0"/>
    </xf>
    <xf numFmtId="0" fontId="22" fillId="0" borderId="44" xfId="2" applyFont="1" applyFill="1" applyBorder="1" applyAlignment="1" applyProtection="1">
      <alignment horizontal="left" wrapText="1"/>
      <protection locked="0"/>
    </xf>
    <xf numFmtId="0" fontId="22" fillId="0" borderId="13" xfId="0" applyFont="1" applyFill="1" applyBorder="1" applyAlignment="1" applyProtection="1">
      <alignment horizontal="left" wrapText="1"/>
      <protection locked="0"/>
    </xf>
    <xf numFmtId="0" fontId="22" fillId="0" borderId="19" xfId="0" applyFont="1" applyFill="1" applyBorder="1" applyAlignment="1" applyProtection="1">
      <alignment horizontal="left" wrapText="1"/>
      <protection locked="0"/>
    </xf>
    <xf numFmtId="0" fontId="22" fillId="0" borderId="108" xfId="2" applyFont="1" applyFill="1" applyBorder="1" applyAlignment="1" applyProtection="1">
      <alignment horizontal="left" wrapText="1"/>
      <protection locked="0"/>
    </xf>
    <xf numFmtId="0" fontId="22" fillId="0" borderId="15" xfId="0" applyFont="1" applyFill="1" applyBorder="1" applyAlignment="1" applyProtection="1">
      <alignment horizontal="left" wrapText="1"/>
      <protection locked="0"/>
    </xf>
    <xf numFmtId="0" fontId="22" fillId="0" borderId="17" xfId="2" applyFont="1" applyFill="1" applyBorder="1" applyAlignment="1" applyProtection="1">
      <alignment horizontal="left"/>
      <protection locked="0"/>
    </xf>
    <xf numFmtId="0" fontId="21" fillId="0" borderId="73" xfId="0" applyFont="1" applyFill="1" applyBorder="1" applyAlignment="1" applyProtection="1">
      <alignment horizontal="left" wrapText="1"/>
      <protection locked="0"/>
    </xf>
    <xf numFmtId="0" fontId="22" fillId="0" borderId="45" xfId="0" applyFont="1" applyFill="1" applyBorder="1" applyAlignment="1" applyProtection="1">
      <alignment horizontal="left" wrapText="1"/>
      <protection locked="0"/>
    </xf>
    <xf numFmtId="0" fontId="21" fillId="0" borderId="70" xfId="0" applyNumberFormat="1" applyFont="1" applyFill="1" applyBorder="1" applyAlignment="1" applyProtection="1">
      <alignment horizontal="left" wrapText="1"/>
      <protection locked="0"/>
    </xf>
    <xf numFmtId="0" fontId="22" fillId="0" borderId="9" xfId="0" applyNumberFormat="1" applyFont="1" applyFill="1" applyBorder="1" applyAlignment="1" applyProtection="1">
      <alignment horizontal="left" wrapText="1"/>
      <protection locked="0"/>
    </xf>
    <xf numFmtId="0" fontId="21" fillId="0" borderId="68" xfId="0" applyNumberFormat="1" applyFont="1" applyFill="1" applyBorder="1" applyAlignment="1" applyProtection="1">
      <alignment horizontal="left" wrapText="1"/>
      <protection locked="0"/>
    </xf>
    <xf numFmtId="0" fontId="22" fillId="0" borderId="13" xfId="0" applyNumberFormat="1" applyFont="1" applyFill="1" applyBorder="1" applyAlignment="1" applyProtection="1">
      <alignment horizontal="left" wrapText="1"/>
      <protection locked="0"/>
    </xf>
    <xf numFmtId="0" fontId="22" fillId="0" borderId="103" xfId="0" applyFont="1" applyFill="1" applyBorder="1" applyAlignment="1" applyProtection="1">
      <alignment horizontal="left" wrapText="1"/>
      <protection locked="0"/>
    </xf>
    <xf numFmtId="0" fontId="21" fillId="0" borderId="67" xfId="0" applyNumberFormat="1" applyFont="1" applyFill="1" applyBorder="1" applyAlignment="1" applyProtection="1">
      <alignment horizontal="left" wrapText="1"/>
      <protection locked="0"/>
    </xf>
    <xf numFmtId="0" fontId="22" fillId="0" borderId="17" xfId="0" applyNumberFormat="1" applyFont="1" applyFill="1" applyBorder="1" applyAlignment="1" applyProtection="1">
      <alignment horizontal="left" wrapText="1"/>
      <protection locked="0"/>
    </xf>
    <xf numFmtId="0" fontId="21" fillId="0" borderId="73" xfId="0" applyNumberFormat="1" applyFont="1" applyFill="1" applyBorder="1" applyAlignment="1" applyProtection="1">
      <alignment horizontal="left" wrapText="1"/>
      <protection locked="0"/>
    </xf>
    <xf numFmtId="0" fontId="22" fillId="0" borderId="45" xfId="0" applyNumberFormat="1" applyFont="1" applyFill="1" applyBorder="1" applyAlignment="1" applyProtection="1">
      <alignment horizontal="left" wrapText="1"/>
      <protection locked="0"/>
    </xf>
    <xf numFmtId="0" fontId="21" fillId="0" borderId="69" xfId="0" applyNumberFormat="1" applyFont="1" applyFill="1" applyBorder="1" applyAlignment="1" applyProtection="1">
      <alignment horizontal="left" wrapText="1"/>
      <protection locked="0"/>
    </xf>
    <xf numFmtId="0" fontId="22" fillId="0" borderId="19" xfId="0" applyNumberFormat="1" applyFont="1" applyFill="1" applyBorder="1" applyAlignment="1" applyProtection="1">
      <alignment horizontal="left" wrapText="1"/>
      <protection locked="0"/>
    </xf>
    <xf numFmtId="0" fontId="21" fillId="0" borderId="71" xfId="0" applyNumberFormat="1" applyFont="1" applyFill="1" applyBorder="1" applyAlignment="1" applyProtection="1">
      <alignment horizontal="left" wrapText="1"/>
      <protection locked="0"/>
    </xf>
    <xf numFmtId="0" fontId="22" fillId="0" borderId="15" xfId="0" applyNumberFormat="1" applyFont="1" applyFill="1" applyBorder="1" applyAlignment="1" applyProtection="1">
      <alignment horizontal="left" wrapText="1"/>
      <protection locked="0"/>
    </xf>
    <xf numFmtId="0" fontId="22" fillId="0" borderId="45" xfId="1" applyNumberFormat="1" applyFont="1" applyFill="1" applyBorder="1" applyAlignment="1" applyProtection="1">
      <alignment horizontal="left" wrapText="1"/>
      <protection locked="0"/>
    </xf>
    <xf numFmtId="0" fontId="22" fillId="0" borderId="13" xfId="1" applyNumberFormat="1" applyFont="1" applyFill="1" applyBorder="1" applyAlignment="1" applyProtection="1">
      <alignment horizontal="left" wrapText="1"/>
      <protection locked="0"/>
    </xf>
    <xf numFmtId="0" fontId="22" fillId="0" borderId="19" xfId="1" applyNumberFormat="1" applyFont="1" applyFill="1" applyBorder="1" applyAlignment="1" applyProtection="1">
      <alignment horizontal="left" wrapText="1"/>
      <protection locked="0"/>
    </xf>
    <xf numFmtId="0" fontId="22" fillId="0" borderId="15" xfId="1" applyNumberFormat="1" applyFont="1" applyFill="1" applyBorder="1" applyAlignment="1" applyProtection="1">
      <alignment horizontal="left" wrapText="1"/>
      <protection locked="0"/>
    </xf>
    <xf numFmtId="0" fontId="22" fillId="0" borderId="17" xfId="0" applyFont="1" applyFill="1" applyBorder="1" applyAlignment="1" applyProtection="1">
      <alignment horizontal="left" wrapText="1"/>
      <protection locked="0"/>
    </xf>
    <xf numFmtId="0" fontId="21" fillId="0" borderId="110" xfId="0" applyNumberFormat="1" applyFont="1" applyFill="1" applyBorder="1" applyAlignment="1" applyProtection="1">
      <alignment horizontal="left" wrapText="1"/>
      <protection locked="0"/>
    </xf>
    <xf numFmtId="0" fontId="22" fillId="0" borderId="108" xfId="0" applyNumberFormat="1" applyFont="1" applyFill="1" applyBorder="1" applyAlignment="1" applyProtection="1">
      <alignment horizontal="left" wrapText="1"/>
      <protection locked="0"/>
    </xf>
    <xf numFmtId="0" fontId="21" fillId="0" borderId="74" xfId="0" applyFont="1" applyFill="1" applyBorder="1" applyAlignment="1" applyProtection="1">
      <alignment horizontal="left" wrapText="1"/>
      <protection locked="0"/>
    </xf>
    <xf numFmtId="0" fontId="22" fillId="0" borderId="48" xfId="0" applyFont="1" applyFill="1" applyBorder="1" applyAlignment="1" applyProtection="1">
      <alignment horizontal="left" wrapText="1"/>
      <protection locked="0"/>
    </xf>
    <xf numFmtId="0" fontId="22" fillId="0" borderId="86" xfId="0" applyFont="1" applyFill="1" applyBorder="1" applyAlignment="1" applyProtection="1">
      <alignment horizontal="left" wrapText="1"/>
      <protection locked="0"/>
    </xf>
    <xf numFmtId="0" fontId="21" fillId="0" borderId="93" xfId="0" applyFont="1" applyFill="1" applyBorder="1" applyAlignment="1" applyProtection="1">
      <alignment horizontal="left" wrapText="1"/>
      <protection locked="0"/>
    </xf>
    <xf numFmtId="0" fontId="22" fillId="0" borderId="91" xfId="0" applyFont="1" applyFill="1" applyBorder="1" applyAlignment="1" applyProtection="1">
      <alignment horizontal="left" wrapText="1"/>
      <protection locked="0"/>
    </xf>
    <xf numFmtId="0" fontId="21" fillId="0" borderId="93" xfId="0" applyNumberFormat="1" applyFont="1" applyFill="1" applyBorder="1" applyAlignment="1" applyProtection="1">
      <alignment horizontal="left" wrapText="1"/>
      <protection locked="0"/>
    </xf>
    <xf numFmtId="0" fontId="22" fillId="0" borderId="91" xfId="0" applyNumberFormat="1" applyFont="1" applyFill="1" applyBorder="1" applyAlignment="1" applyProtection="1">
      <alignment horizontal="left" wrapText="1"/>
      <protection locked="0"/>
    </xf>
    <xf numFmtId="0" fontId="21" fillId="0" borderId="117" xfId="0" applyNumberFormat="1" applyFont="1" applyFill="1" applyBorder="1" applyAlignment="1" applyProtection="1">
      <alignment horizontal="left" wrapText="1"/>
      <protection locked="0"/>
    </xf>
    <xf numFmtId="0" fontId="22" fillId="0" borderId="115" xfId="0" applyNumberFormat="1" applyFont="1" applyFill="1" applyBorder="1" applyAlignment="1" applyProtection="1">
      <alignment horizontal="left" wrapText="1"/>
      <protection locked="0"/>
    </xf>
    <xf numFmtId="0" fontId="21" fillId="0" borderId="127" xfId="0" applyFont="1" applyFill="1" applyBorder="1" applyAlignment="1" applyProtection="1">
      <alignment horizontal="left" wrapText="1"/>
      <protection locked="0"/>
    </xf>
    <xf numFmtId="0" fontId="22" fillId="0" borderId="125" xfId="0" applyFont="1" applyFill="1" applyBorder="1" applyAlignment="1" applyProtection="1">
      <alignment horizontal="left" wrapText="1"/>
      <protection locked="0"/>
    </xf>
    <xf numFmtId="0" fontId="22" fillId="0" borderId="130" xfId="0" applyNumberFormat="1" applyFont="1" applyFill="1" applyBorder="1" applyAlignment="1" applyProtection="1">
      <alignment horizontal="left" wrapText="1"/>
      <protection locked="0"/>
    </xf>
    <xf numFmtId="0" fontId="22" fillId="0" borderId="120" xfId="0" applyNumberFormat="1" applyFont="1" applyFill="1" applyBorder="1" applyAlignment="1" applyProtection="1">
      <alignment horizontal="left" wrapText="1"/>
      <protection locked="0"/>
    </xf>
    <xf numFmtId="0" fontId="21" fillId="0" borderId="97" xfId="0" applyNumberFormat="1" applyFont="1" applyFill="1" applyBorder="1" applyAlignment="1" applyProtection="1">
      <alignment horizontal="left" wrapText="1"/>
      <protection locked="0"/>
    </xf>
    <xf numFmtId="0" fontId="22" fillId="0" borderId="50" xfId="0" applyNumberFormat="1" applyFont="1" applyFill="1" applyBorder="1" applyAlignment="1" applyProtection="1">
      <alignment horizontal="left" wrapText="1"/>
      <protection locked="0"/>
    </xf>
    <xf numFmtId="0" fontId="22" fillId="0" borderId="9" xfId="2" applyNumberFormat="1" applyFont="1" applyFill="1" applyBorder="1" applyAlignment="1" applyProtection="1">
      <alignment horizontal="left" wrapText="1"/>
      <protection locked="0"/>
    </xf>
    <xf numFmtId="0" fontId="22" fillId="0" borderId="17" xfId="2" applyNumberFormat="1" applyFont="1" applyFill="1" applyBorder="1" applyAlignment="1" applyProtection="1">
      <alignment horizontal="left" wrapText="1"/>
      <protection locked="0"/>
    </xf>
    <xf numFmtId="0" fontId="22" fillId="0" borderId="13" xfId="2" applyNumberFormat="1" applyFont="1" applyFill="1" applyBorder="1" applyAlignment="1" applyProtection="1">
      <alignment horizontal="left" wrapText="1"/>
      <protection locked="0"/>
    </xf>
    <xf numFmtId="0" fontId="22" fillId="0" borderId="19" xfId="2" applyNumberFormat="1" applyFont="1" applyFill="1" applyBorder="1" applyAlignment="1" applyProtection="1">
      <alignment horizontal="left" wrapText="1"/>
      <protection locked="0"/>
    </xf>
    <xf numFmtId="0" fontId="22" fillId="0" borderId="15" xfId="2" applyNumberFormat="1" applyFont="1" applyFill="1" applyBorder="1" applyAlignment="1" applyProtection="1">
      <alignment horizontal="left" wrapText="1"/>
      <protection locked="0"/>
    </xf>
    <xf numFmtId="0" fontId="22" fillId="0" borderId="9" xfId="0" applyFont="1" applyFill="1" applyBorder="1" applyAlignment="1" applyProtection="1">
      <alignment horizontal="left" wrapText="1"/>
      <protection locked="0"/>
    </xf>
    <xf numFmtId="0" fontId="22" fillId="0" borderId="108" xfId="0" applyFont="1" applyFill="1" applyBorder="1" applyAlignment="1" applyProtection="1">
      <alignment horizontal="left" wrapText="1"/>
      <protection locked="0"/>
    </xf>
    <xf numFmtId="0" fontId="21" fillId="0" borderId="67" xfId="1" applyFont="1" applyFill="1" applyBorder="1" applyAlignment="1" applyProtection="1">
      <alignment horizontal="left" wrapText="1"/>
      <protection locked="0"/>
    </xf>
    <xf numFmtId="0" fontId="22" fillId="0" borderId="17" xfId="1" applyFont="1" applyFill="1" applyBorder="1" applyAlignment="1" applyProtection="1">
      <alignment horizontal="left" wrapText="1"/>
      <protection locked="0"/>
    </xf>
    <xf numFmtId="0" fontId="21" fillId="0" borderId="68" xfId="1" applyFont="1" applyFill="1" applyBorder="1" applyAlignment="1" applyProtection="1">
      <alignment horizontal="left" wrapText="1"/>
      <protection locked="0"/>
    </xf>
    <xf numFmtId="0" fontId="22" fillId="0" borderId="13" xfId="1" applyFont="1" applyFill="1" applyBorder="1" applyAlignment="1" applyProtection="1">
      <alignment horizontal="left" wrapText="1"/>
      <protection locked="0"/>
    </xf>
    <xf numFmtId="0" fontId="21" fillId="0" borderId="69" xfId="1" applyFont="1" applyFill="1" applyBorder="1" applyAlignment="1" applyProtection="1">
      <alignment horizontal="left" wrapText="1"/>
      <protection locked="0"/>
    </xf>
    <xf numFmtId="0" fontId="22" fillId="0" borderId="19" xfId="1" applyFont="1" applyFill="1" applyBorder="1" applyAlignment="1" applyProtection="1">
      <alignment horizontal="left" wrapText="1"/>
      <protection locked="0"/>
    </xf>
    <xf numFmtId="0" fontId="22" fillId="0" borderId="9" xfId="1" applyFont="1" applyFill="1" applyBorder="1" applyAlignment="1" applyProtection="1">
      <alignment horizontal="left" wrapText="1"/>
      <protection locked="0"/>
    </xf>
    <xf numFmtId="0" fontId="22" fillId="0" borderId="113" xfId="0" applyNumberFormat="1" applyFont="1" applyFill="1" applyBorder="1" applyAlignment="1" applyProtection="1">
      <alignment horizontal="left" wrapText="1"/>
      <protection locked="0"/>
    </xf>
    <xf numFmtId="0" fontId="21" fillId="0" borderId="105" xfId="0" applyNumberFormat="1" applyFont="1" applyFill="1" applyBorder="1" applyAlignment="1" applyProtection="1">
      <alignment horizontal="left" wrapText="1"/>
      <protection locked="0"/>
    </xf>
    <xf numFmtId="0" fontId="22" fillId="0" borderId="103" xfId="0" applyNumberFormat="1" applyFont="1" applyFill="1" applyBorder="1" applyAlignment="1" applyProtection="1">
      <alignment horizontal="left" wrapText="1"/>
      <protection locked="0"/>
    </xf>
    <xf numFmtId="0" fontId="21" fillId="0" borderId="75" xfId="0" applyNumberFormat="1" applyFont="1" applyFill="1" applyBorder="1" applyAlignment="1" applyProtection="1">
      <alignment horizontal="left" wrapText="1"/>
      <protection locked="0"/>
    </xf>
    <xf numFmtId="0" fontId="22" fillId="0" borderId="26" xfId="0" applyNumberFormat="1" applyFont="1" applyFill="1" applyBorder="1" applyAlignment="1" applyProtection="1">
      <alignment horizontal="left" wrapText="1"/>
      <protection locked="0"/>
    </xf>
    <xf numFmtId="0" fontId="23" fillId="0" borderId="13" xfId="0" applyNumberFormat="1" applyFont="1" applyFill="1" applyBorder="1" applyAlignment="1" applyProtection="1">
      <alignment horizontal="left" wrapText="1"/>
      <protection locked="0"/>
    </xf>
    <xf numFmtId="0" fontId="13" fillId="0" borderId="2" xfId="0" applyNumberFormat="1" applyFont="1" applyFill="1" applyBorder="1" applyAlignment="1" applyProtection="1">
      <alignment horizontal="left" wrapText="1"/>
      <protection locked="0"/>
    </xf>
    <xf numFmtId="0" fontId="13" fillId="0" borderId="2" xfId="1" applyNumberFormat="1" applyFont="1" applyFill="1" applyBorder="1" applyAlignment="1" applyProtection="1">
      <alignment horizontal="left" wrapText="1"/>
      <protection locked="0"/>
    </xf>
    <xf numFmtId="0" fontId="13" fillId="0" borderId="147" xfId="0" applyFont="1" applyFill="1" applyBorder="1" applyAlignment="1" applyProtection="1">
      <alignment horizontal="left" wrapText="1"/>
      <protection locked="0"/>
    </xf>
    <xf numFmtId="0" fontId="13" fillId="0" borderId="147" xfId="0" applyNumberFormat="1" applyFont="1" applyFill="1" applyBorder="1" applyAlignment="1" applyProtection="1">
      <alignment horizontal="left" wrapText="1"/>
      <protection locked="0"/>
    </xf>
    <xf numFmtId="0" fontId="13" fillId="0" borderId="2" xfId="1" applyFont="1" applyFill="1" applyBorder="1" applyAlignment="1" applyProtection="1">
      <alignment horizontal="left" wrapText="1"/>
      <protection locked="0"/>
    </xf>
    <xf numFmtId="0" fontId="13" fillId="0" borderId="143" xfId="0" applyNumberFormat="1" applyFont="1" applyFill="1" applyBorder="1" applyAlignment="1" applyProtection="1">
      <alignment horizontal="left" wrapText="1"/>
      <protection locked="0"/>
    </xf>
    <xf numFmtId="0" fontId="13" fillId="0" borderId="79" xfId="0" applyNumberFormat="1" applyFont="1" applyFill="1" applyBorder="1" applyAlignment="1" applyProtection="1">
      <alignment horizontal="left" wrapText="1"/>
      <protection locked="0"/>
    </xf>
    <xf numFmtId="0" fontId="13" fillId="0" borderId="144" xfId="0" applyNumberFormat="1" applyFont="1" applyFill="1" applyBorder="1" applyAlignment="1" applyProtection="1">
      <alignment horizontal="left" wrapText="1"/>
      <protection locked="0"/>
    </xf>
    <xf numFmtId="0" fontId="14" fillId="3" borderId="171" xfId="0" applyFont="1" applyFill="1" applyBorder="1" applyAlignment="1" applyProtection="1">
      <alignment horizontal="center" vertical="center" wrapText="1"/>
      <protection locked="0"/>
    </xf>
    <xf numFmtId="0" fontId="9" fillId="0" borderId="44" xfId="0" applyNumberFormat="1" applyFont="1" applyFill="1" applyBorder="1" applyAlignment="1" applyProtection="1">
      <alignment horizontal="right" wrapText="1"/>
      <protection locked="0"/>
    </xf>
    <xf numFmtId="0" fontId="13" fillId="0" borderId="44" xfId="0" applyNumberFormat="1" applyFont="1" applyFill="1" applyBorder="1" applyAlignment="1" applyProtection="1">
      <alignment horizontal="right" wrapText="1"/>
      <protection locked="0"/>
    </xf>
    <xf numFmtId="0" fontId="13" fillId="0" borderId="66" xfId="0" applyNumberFormat="1" applyFont="1" applyFill="1" applyBorder="1" applyAlignment="1" applyProtection="1">
      <alignment horizontal="right" wrapText="1"/>
      <protection locked="0"/>
    </xf>
    <xf numFmtId="0" fontId="22" fillId="0" borderId="44" xfId="0" applyNumberFormat="1" applyFont="1" applyFill="1" applyBorder="1" applyAlignment="1" applyProtection="1">
      <alignment horizontal="left" wrapText="1"/>
      <protection locked="0"/>
    </xf>
    <xf numFmtId="0" fontId="15" fillId="0" borderId="44" xfId="0" applyNumberFormat="1" applyFont="1" applyFill="1" applyBorder="1" applyAlignment="1" applyProtection="1">
      <alignment horizontal="left" wrapText="1"/>
      <protection locked="0"/>
    </xf>
    <xf numFmtId="0" fontId="14" fillId="3" borderId="171" xfId="1" applyFont="1" applyFill="1" applyBorder="1" applyAlignment="1" applyProtection="1">
      <alignment horizontal="center" vertical="center" wrapText="1"/>
      <protection locked="0"/>
    </xf>
    <xf numFmtId="0" fontId="12" fillId="0" borderId="58" xfId="0" applyFont="1" applyFill="1" applyBorder="1" applyAlignment="1" applyProtection="1">
      <alignment horizontal="center"/>
      <protection locked="0"/>
    </xf>
    <xf numFmtId="0" fontId="23" fillId="0" borderId="17" xfId="2" applyFont="1" applyFill="1" applyBorder="1" applyAlignment="1" applyProtection="1">
      <alignment horizontal="left"/>
      <protection locked="0"/>
    </xf>
    <xf numFmtId="0" fontId="13" fillId="0" borderId="110" xfId="0" applyFont="1" applyFill="1" applyBorder="1" applyAlignment="1" applyProtection="1">
      <alignment horizontal="left" wrapText="1"/>
      <protection locked="0"/>
    </xf>
    <xf numFmtId="0" fontId="13" fillId="0" borderId="159" xfId="0" applyFont="1" applyFill="1" applyBorder="1" applyAlignment="1" applyProtection="1">
      <alignment horizontal="left" wrapText="1"/>
      <protection locked="0"/>
    </xf>
    <xf numFmtId="0" fontId="13" fillId="0" borderId="143" xfId="0" applyFont="1" applyFill="1" applyBorder="1" applyAlignment="1" applyProtection="1">
      <alignment horizontal="left" wrapText="1"/>
      <protection locked="0"/>
    </xf>
    <xf numFmtId="0" fontId="23" fillId="0" borderId="108" xfId="2" applyFont="1" applyFill="1" applyBorder="1" applyAlignment="1" applyProtection="1">
      <alignment horizontal="left"/>
      <protection locked="0"/>
    </xf>
    <xf numFmtId="0" fontId="19" fillId="4" borderId="59" xfId="0" applyFont="1" applyFill="1" applyBorder="1" applyAlignment="1" applyProtection="1">
      <alignment horizontal="center" vertical="center" wrapText="1"/>
      <protection locked="0"/>
    </xf>
    <xf numFmtId="49" fontId="19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3" xfId="1" applyFont="1" applyFill="1" applyBorder="1" applyAlignment="1" applyProtection="1">
      <alignment horizontal="center" vertical="center" wrapText="1"/>
      <protection locked="0"/>
    </xf>
    <xf numFmtId="0" fontId="24" fillId="4" borderId="4" xfId="1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textRotation="90" wrapText="1"/>
      <protection locked="0"/>
    </xf>
    <xf numFmtId="0" fontId="19" fillId="4" borderId="6" xfId="0" applyFont="1" applyFill="1" applyBorder="1" applyAlignment="1" applyProtection="1">
      <alignment horizontal="center" vertical="center" textRotation="90" wrapText="1"/>
      <protection locked="0"/>
    </xf>
    <xf numFmtId="0" fontId="24" fillId="4" borderId="6" xfId="1" applyFont="1" applyFill="1" applyBorder="1" applyAlignment="1" applyProtection="1">
      <alignment horizontal="center" textRotation="90" wrapText="1"/>
      <protection locked="0"/>
    </xf>
    <xf numFmtId="0" fontId="24" fillId="4" borderId="30" xfId="1" applyFont="1" applyFill="1" applyBorder="1" applyAlignment="1" applyProtection="1">
      <alignment horizontal="center" textRotation="90" wrapText="1"/>
      <protection locked="0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154" xfId="0" applyFont="1" applyFill="1" applyBorder="1" applyAlignment="1" applyProtection="1">
      <alignment horizontal="left" vertical="center" wrapText="1"/>
      <protection locked="0"/>
    </xf>
    <xf numFmtId="0" fontId="19" fillId="4" borderId="141" xfId="0" applyFont="1" applyFill="1" applyBorder="1" applyAlignment="1" applyProtection="1">
      <alignment horizontal="left" vertical="center" wrapText="1"/>
      <protection locked="0"/>
    </xf>
    <xf numFmtId="0" fontId="24" fillId="4" borderId="6" xfId="1" applyFont="1" applyFill="1" applyBorder="1" applyAlignment="1" applyProtection="1">
      <alignment horizontal="left" textRotation="90" wrapText="1"/>
      <protection locked="0"/>
    </xf>
    <xf numFmtId="0" fontId="24" fillId="4" borderId="6" xfId="1" applyFont="1" applyFill="1" applyBorder="1" applyAlignment="1" applyProtection="1">
      <alignment horizontal="left" vertical="center" wrapText="1"/>
      <protection locked="0"/>
    </xf>
    <xf numFmtId="0" fontId="24" fillId="4" borderId="43" xfId="1" applyFont="1" applyFill="1" applyBorder="1" applyAlignment="1" applyProtection="1">
      <alignment horizontal="left" vertical="center" wrapText="1"/>
      <protection locked="0"/>
    </xf>
    <xf numFmtId="0" fontId="24" fillId="4" borderId="30" xfId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8" fillId="3" borderId="10" xfId="0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left" vertical="center" wrapText="1"/>
      <protection locked="0"/>
    </xf>
    <xf numFmtId="1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protection locked="0"/>
    </xf>
    <xf numFmtId="0" fontId="26" fillId="0" borderId="17" xfId="0" applyFont="1" applyFill="1" applyBorder="1" applyAlignment="1" applyProtection="1">
      <alignment horizontal="center"/>
      <protection locked="0"/>
    </xf>
    <xf numFmtId="0" fontId="26" fillId="0" borderId="17" xfId="0" applyFont="1" applyBorder="1" applyAlignment="1" applyProtection="1">
      <protection locked="0"/>
    </xf>
    <xf numFmtId="0" fontId="26" fillId="0" borderId="17" xfId="0" applyFont="1" applyBorder="1" applyAlignment="1" applyProtection="1">
      <alignment horizontal="center"/>
      <protection locked="0"/>
    </xf>
    <xf numFmtId="0" fontId="19" fillId="0" borderId="17" xfId="0" applyFont="1" applyFill="1" applyBorder="1" applyAlignment="1" applyProtection="1">
      <alignment horizontal="right"/>
      <protection locked="0"/>
    </xf>
    <xf numFmtId="0" fontId="19" fillId="3" borderId="45" xfId="0" applyFont="1" applyFill="1" applyBorder="1" applyAlignment="1" applyProtection="1">
      <alignment horizontal="right"/>
      <protection locked="0"/>
    </xf>
    <xf numFmtId="0" fontId="26" fillId="0" borderId="17" xfId="0" applyFont="1" applyFill="1" applyBorder="1" applyAlignment="1" applyProtection="1">
      <alignment horizontal="right"/>
      <protection locked="0"/>
    </xf>
    <xf numFmtId="0" fontId="26" fillId="0" borderId="33" xfId="0" quotePrefix="1" applyFont="1" applyFill="1" applyBorder="1" applyAlignment="1" applyProtection="1">
      <alignment horizontal="right"/>
      <protection locked="0"/>
    </xf>
    <xf numFmtId="0" fontId="29" fillId="0" borderId="67" xfId="0" applyFont="1" applyFill="1" applyBorder="1" applyAlignment="1" applyProtection="1">
      <alignment horizontal="left"/>
      <protection locked="0"/>
    </xf>
    <xf numFmtId="0" fontId="29" fillId="0" borderId="155" xfId="0" applyFont="1" applyFill="1" applyBorder="1" applyAlignment="1" applyProtection="1">
      <alignment horizontal="left" wrapText="1"/>
      <protection locked="0"/>
    </xf>
    <xf numFmtId="0" fontId="29" fillId="0" borderId="79" xfId="0" applyFont="1" applyFill="1" applyBorder="1" applyAlignment="1" applyProtection="1">
      <alignment horizontal="left" wrapText="1"/>
      <protection locked="0"/>
    </xf>
    <xf numFmtId="49" fontId="23" fillId="0" borderId="9" xfId="2" applyNumberFormat="1" applyFont="1" applyFill="1" applyBorder="1" applyAlignment="1" applyProtection="1">
      <alignment horizontal="left"/>
      <protection locked="0"/>
    </xf>
    <xf numFmtId="49" fontId="23" fillId="0" borderId="45" xfId="2" applyNumberFormat="1" applyFont="1" applyFill="1" applyBorder="1" applyAlignment="1" applyProtection="1">
      <alignment horizontal="left"/>
      <protection locked="0"/>
    </xf>
    <xf numFmtId="49" fontId="23" fillId="0" borderId="46" xfId="2" applyNumberFormat="1" applyFont="1" applyFill="1" applyBorder="1" applyAlignment="1" applyProtection="1">
      <alignment horizontal="left"/>
      <protection locked="0"/>
    </xf>
    <xf numFmtId="49" fontId="23" fillId="0" borderId="34" xfId="2" applyNumberFormat="1" applyFont="1" applyFill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protection locked="0"/>
    </xf>
    <xf numFmtId="1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protection locked="0"/>
    </xf>
    <xf numFmtId="0" fontId="19" fillId="3" borderId="44" xfId="0" applyFont="1" applyFill="1" applyBorder="1" applyAlignment="1" applyProtection="1">
      <alignment horizontal="right"/>
      <protection locked="0"/>
    </xf>
    <xf numFmtId="0" fontId="26" fillId="0" borderId="33" xfId="0" applyFont="1" applyFill="1" applyBorder="1" applyAlignment="1" applyProtection="1">
      <alignment horizontal="right"/>
      <protection locked="0"/>
    </xf>
    <xf numFmtId="49" fontId="23" fillId="0" borderId="17" xfId="2" applyNumberFormat="1" applyFont="1" applyFill="1" applyBorder="1" applyAlignment="1" applyProtection="1">
      <alignment horizontal="left"/>
      <protection locked="0"/>
    </xf>
    <xf numFmtId="49" fontId="23" fillId="0" borderId="13" xfId="2" applyNumberFormat="1" applyFont="1" applyFill="1" applyBorder="1" applyAlignment="1" applyProtection="1">
      <alignment horizontal="left"/>
      <protection locked="0"/>
    </xf>
    <xf numFmtId="49" fontId="23" fillId="0" borderId="33" xfId="2" applyNumberFormat="1" applyFont="1" applyFill="1" applyBorder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19" fillId="0" borderId="13" xfId="0" applyFont="1" applyFill="1" applyBorder="1" applyAlignment="1" applyProtection="1">
      <alignment horizontal="right"/>
      <protection locked="0"/>
    </xf>
    <xf numFmtId="0" fontId="26" fillId="0" borderId="13" xfId="0" applyFont="1" applyFill="1" applyBorder="1" applyAlignment="1" applyProtection="1">
      <alignment horizontal="right"/>
      <protection locked="0"/>
    </xf>
    <xf numFmtId="0" fontId="26" fillId="0" borderId="31" xfId="0" quotePrefix="1" applyFont="1" applyFill="1" applyBorder="1" applyAlignment="1" applyProtection="1">
      <alignment horizontal="right"/>
      <protection locked="0"/>
    </xf>
    <xf numFmtId="0" fontId="29" fillId="0" borderId="68" xfId="0" applyFont="1" applyFill="1" applyBorder="1" applyAlignment="1" applyProtection="1">
      <alignment horizontal="left"/>
      <protection locked="0"/>
    </xf>
    <xf numFmtId="0" fontId="29" fillId="0" borderId="2" xfId="0" applyFont="1" applyFill="1" applyBorder="1" applyAlignment="1" applyProtection="1">
      <alignment horizontal="left" wrapText="1"/>
      <protection locked="0"/>
    </xf>
    <xf numFmtId="49" fontId="23" fillId="0" borderId="38" xfId="2" applyNumberFormat="1" applyFont="1" applyFill="1" applyBorder="1" applyAlignment="1" applyProtection="1">
      <alignment horizontal="left"/>
      <protection locked="0"/>
    </xf>
    <xf numFmtId="49" fontId="23" fillId="0" borderId="31" xfId="2" applyNumberFormat="1" applyFont="1" applyFill="1" applyBorder="1" applyAlignment="1" applyProtection="1">
      <alignment horizontal="left"/>
      <protection locked="0"/>
    </xf>
    <xf numFmtId="0" fontId="26" fillId="0" borderId="31" xfId="0" applyFont="1" applyFill="1" applyBorder="1" applyAlignment="1" applyProtection="1">
      <alignment horizontal="right"/>
      <protection locked="0"/>
    </xf>
    <xf numFmtId="0" fontId="26" fillId="0" borderId="68" xfId="0" applyFont="1" applyFill="1" applyBorder="1" applyAlignment="1" applyProtection="1">
      <alignment horizontal="left"/>
      <protection locked="0"/>
    </xf>
    <xf numFmtId="0" fontId="26" fillId="0" borderId="155" xfId="0" applyFont="1" applyFill="1" applyBorder="1" applyAlignment="1" applyProtection="1">
      <alignment horizontal="left" wrapText="1"/>
      <protection locked="0"/>
    </xf>
    <xf numFmtId="0" fontId="26" fillId="0" borderId="2" xfId="0" applyFont="1" applyFill="1" applyBorder="1" applyAlignment="1" applyProtection="1">
      <alignment horizontal="left" wrapText="1"/>
      <protection locked="0"/>
    </xf>
    <xf numFmtId="0" fontId="26" fillId="0" borderId="19" xfId="0" applyFont="1" applyFill="1" applyBorder="1" applyAlignment="1" applyProtection="1">
      <protection locked="0"/>
    </xf>
    <xf numFmtId="0" fontId="26" fillId="0" borderId="44" xfId="0" applyFont="1" applyFill="1" applyBorder="1" applyAlignment="1" applyProtection="1">
      <protection locked="0"/>
    </xf>
    <xf numFmtId="0" fontId="30" fillId="3" borderId="11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right"/>
    </xf>
    <xf numFmtId="0" fontId="19" fillId="3" borderId="44" xfId="0" applyFont="1" applyFill="1" applyBorder="1" applyAlignment="1" applyProtection="1">
      <alignment horizontal="right"/>
    </xf>
    <xf numFmtId="0" fontId="26" fillId="0" borderId="13" xfId="0" applyFont="1" applyFill="1" applyBorder="1" applyAlignment="1" applyProtection="1">
      <alignment horizontal="right"/>
    </xf>
    <xf numFmtId="0" fontId="26" fillId="0" borderId="31" xfId="0" quotePrefix="1" applyFont="1" applyFill="1" applyBorder="1" applyAlignment="1" applyProtection="1">
      <alignment horizontal="right"/>
    </xf>
    <xf numFmtId="0" fontId="26" fillId="0" borderId="31" xfId="0" applyFont="1" applyFill="1" applyBorder="1" applyAlignment="1" applyProtection="1">
      <alignment horizontal="right"/>
    </xf>
    <xf numFmtId="1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protection locked="0"/>
    </xf>
    <xf numFmtId="0" fontId="26" fillId="0" borderId="19" xfId="0" applyFont="1" applyFill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protection locked="0"/>
    </xf>
    <xf numFmtId="0" fontId="26" fillId="0" borderId="19" xfId="0" applyFont="1" applyBorder="1" applyAlignment="1" applyProtection="1">
      <alignment horizontal="center"/>
      <protection locked="0"/>
    </xf>
    <xf numFmtId="0" fontId="19" fillId="0" borderId="19" xfId="0" applyFont="1" applyFill="1" applyBorder="1" applyAlignment="1" applyProtection="1">
      <alignment horizontal="right"/>
    </xf>
    <xf numFmtId="0" fontId="19" fillId="3" borderId="58" xfId="0" applyFont="1" applyFill="1" applyBorder="1" applyAlignment="1" applyProtection="1">
      <alignment horizontal="right"/>
    </xf>
    <xf numFmtId="0" fontId="26" fillId="0" borderId="19" xfId="0" applyFont="1" applyFill="1" applyBorder="1" applyAlignment="1" applyProtection="1">
      <alignment horizontal="right"/>
    </xf>
    <xf numFmtId="0" fontId="26" fillId="0" borderId="36" xfId="0" quotePrefix="1" applyFont="1" applyFill="1" applyBorder="1" applyAlignment="1" applyProtection="1">
      <alignment horizontal="right"/>
    </xf>
    <xf numFmtId="0" fontId="29" fillId="0" borderId="69" xfId="0" applyFont="1" applyFill="1" applyBorder="1" applyAlignment="1" applyProtection="1">
      <alignment horizontal="left"/>
      <protection locked="0"/>
    </xf>
    <xf numFmtId="0" fontId="29" fillId="0" borderId="156" xfId="0" applyFont="1" applyFill="1" applyBorder="1" applyAlignment="1" applyProtection="1">
      <alignment horizontal="left" wrapText="1"/>
      <protection locked="0"/>
    </xf>
    <xf numFmtId="0" fontId="29" fillId="0" borderId="77" xfId="0" applyFont="1" applyFill="1" applyBorder="1" applyAlignment="1" applyProtection="1">
      <alignment horizontal="left" wrapText="1"/>
      <protection locked="0"/>
    </xf>
    <xf numFmtId="49" fontId="23" fillId="0" borderId="19" xfId="2" applyNumberFormat="1" applyFont="1" applyFill="1" applyBorder="1" applyAlignment="1" applyProtection="1">
      <alignment horizontal="left"/>
      <protection locked="0"/>
    </xf>
    <xf numFmtId="49" fontId="23" fillId="0" borderId="39" xfId="2" applyNumberFormat="1" applyFont="1" applyFill="1" applyBorder="1" applyAlignment="1" applyProtection="1">
      <alignment horizontal="left"/>
      <protection locked="0"/>
    </xf>
    <xf numFmtId="49" fontId="23" fillId="0" borderId="36" xfId="2" applyNumberFormat="1" applyFont="1" applyFill="1" applyBorder="1" applyAlignment="1" applyProtection="1">
      <alignment horizontal="left"/>
      <protection locked="0"/>
    </xf>
    <xf numFmtId="2" fontId="2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9" xfId="0" applyFont="1" applyBorder="1" applyAlignment="1" applyProtection="1"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19" fillId="0" borderId="9" xfId="0" applyFont="1" applyFill="1" applyBorder="1" applyAlignment="1" applyProtection="1">
      <alignment horizontal="right" wrapText="1"/>
      <protection locked="0"/>
    </xf>
    <xf numFmtId="0" fontId="19" fillId="3" borderId="45" xfId="0" applyFont="1" applyFill="1" applyBorder="1" applyAlignment="1" applyProtection="1">
      <alignment horizontal="right" wrapText="1"/>
      <protection locked="0"/>
    </xf>
    <xf numFmtId="0" fontId="26" fillId="0" borderId="9" xfId="0" applyFont="1" applyFill="1" applyBorder="1" applyAlignment="1" applyProtection="1">
      <alignment horizontal="right" wrapText="1"/>
      <protection locked="0"/>
    </xf>
    <xf numFmtId="0" fontId="26" fillId="0" borderId="34" xfId="0" applyFont="1" applyFill="1" applyBorder="1" applyAlignment="1" applyProtection="1">
      <alignment horizontal="right" wrapText="1"/>
      <protection locked="0"/>
    </xf>
    <xf numFmtId="0" fontId="29" fillId="0" borderId="70" xfId="0" applyFont="1" applyFill="1" applyBorder="1" applyAlignment="1" applyProtection="1">
      <alignment horizontal="left" wrapText="1"/>
      <protection locked="0"/>
    </xf>
    <xf numFmtId="0" fontId="29" fillId="0" borderId="157" xfId="0" applyFont="1" applyFill="1" applyBorder="1" applyAlignment="1" applyProtection="1">
      <alignment horizontal="left" wrapText="1"/>
      <protection locked="0"/>
    </xf>
    <xf numFmtId="0" fontId="29" fillId="0" borderId="81" xfId="0" applyFont="1" applyFill="1" applyBorder="1" applyAlignment="1" applyProtection="1">
      <alignment horizontal="left" wrapText="1"/>
      <protection locked="0"/>
    </xf>
    <xf numFmtId="49" fontId="23" fillId="0" borderId="40" xfId="2" applyNumberFormat="1" applyFont="1" applyFill="1" applyBorder="1" applyAlignment="1" applyProtection="1">
      <alignment horizontal="left"/>
      <protection locked="0"/>
    </xf>
    <xf numFmtId="2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right" wrapText="1"/>
      <protection locked="0"/>
    </xf>
    <xf numFmtId="0" fontId="19" fillId="3" borderId="44" xfId="0" applyFont="1" applyFill="1" applyBorder="1" applyAlignment="1" applyProtection="1">
      <alignment horizontal="right" wrapText="1"/>
      <protection locked="0"/>
    </xf>
    <xf numFmtId="0" fontId="26" fillId="0" borderId="13" xfId="0" applyFont="1" applyFill="1" applyBorder="1" applyAlignment="1" applyProtection="1">
      <alignment horizontal="right" wrapText="1"/>
      <protection locked="0"/>
    </xf>
    <xf numFmtId="0" fontId="26" fillId="0" borderId="31" xfId="0" applyFont="1" applyFill="1" applyBorder="1" applyAlignment="1" applyProtection="1">
      <alignment horizontal="right" wrapText="1"/>
      <protection locked="0"/>
    </xf>
    <xf numFmtId="0" fontId="26" fillId="0" borderId="68" xfId="0" applyFont="1" applyFill="1" applyBorder="1" applyAlignment="1" applyProtection="1">
      <alignment horizontal="left" wrapText="1"/>
      <protection locked="0"/>
    </xf>
    <xf numFmtId="0" fontId="26" fillId="0" borderId="54" xfId="0" applyFont="1" applyFill="1" applyBorder="1" applyAlignment="1" applyProtection="1">
      <alignment horizontal="left" wrapText="1"/>
      <protection locked="0"/>
    </xf>
    <xf numFmtId="2" fontId="24" fillId="3" borderId="10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3" xfId="0" applyFont="1" applyBorder="1" applyAlignment="1" applyProtection="1">
      <protection locked="0"/>
    </xf>
    <xf numFmtId="0" fontId="26" fillId="0" borderId="103" xfId="0" applyFont="1" applyFill="1" applyBorder="1" applyAlignment="1" applyProtection="1">
      <alignment horizontal="center"/>
      <protection locked="0"/>
    </xf>
    <xf numFmtId="0" fontId="26" fillId="0" borderId="103" xfId="0" applyFont="1" applyBorder="1" applyAlignment="1" applyProtection="1">
      <protection locked="0"/>
    </xf>
    <xf numFmtId="0" fontId="26" fillId="0" borderId="103" xfId="0" applyFont="1" applyBorder="1" applyAlignment="1" applyProtection="1">
      <alignment horizontal="center"/>
      <protection locked="0"/>
    </xf>
    <xf numFmtId="0" fontId="19" fillId="0" borderId="103" xfId="0" applyFont="1" applyFill="1" applyBorder="1" applyAlignment="1" applyProtection="1">
      <alignment horizontal="right" wrapText="1"/>
      <protection locked="0"/>
    </xf>
    <xf numFmtId="0" fontId="19" fillId="3" borderId="138" xfId="0" applyFont="1" applyFill="1" applyBorder="1" applyAlignment="1" applyProtection="1">
      <alignment horizontal="right" wrapText="1"/>
      <protection locked="0"/>
    </xf>
    <xf numFmtId="0" fontId="26" fillId="0" borderId="103" xfId="0" applyFont="1" applyFill="1" applyBorder="1" applyAlignment="1" applyProtection="1">
      <alignment horizontal="right" wrapText="1"/>
      <protection locked="0"/>
    </xf>
    <xf numFmtId="0" fontId="26" fillId="0" borderId="104" xfId="0" applyFont="1" applyFill="1" applyBorder="1" applyAlignment="1" applyProtection="1">
      <alignment horizontal="right" wrapText="1"/>
      <protection locked="0"/>
    </xf>
    <xf numFmtId="0" fontId="29" fillId="0" borderId="105" xfId="0" applyFont="1" applyFill="1" applyBorder="1" applyAlignment="1" applyProtection="1">
      <alignment horizontal="left" wrapText="1"/>
      <protection locked="0"/>
    </xf>
    <xf numFmtId="0" fontId="29" fillId="0" borderId="158" xfId="0" applyFont="1" applyFill="1" applyBorder="1" applyAlignment="1" applyProtection="1">
      <alignment horizontal="left" wrapText="1"/>
      <protection locked="0"/>
    </xf>
    <xf numFmtId="0" fontId="29" fillId="0" borderId="142" xfId="0" applyFont="1" applyFill="1" applyBorder="1" applyAlignment="1" applyProtection="1">
      <alignment horizontal="left" wrapText="1"/>
      <protection locked="0"/>
    </xf>
    <xf numFmtId="49" fontId="23" fillId="0" borderId="103" xfId="2" applyNumberFormat="1" applyFont="1" applyFill="1" applyBorder="1" applyAlignment="1" applyProtection="1">
      <alignment horizontal="left"/>
      <protection locked="0"/>
    </xf>
    <xf numFmtId="49" fontId="23" fillId="0" borderId="106" xfId="2" applyNumberFormat="1" applyFont="1" applyFill="1" applyBorder="1" applyAlignment="1" applyProtection="1">
      <alignment horizontal="left"/>
      <protection locked="0"/>
    </xf>
    <xf numFmtId="49" fontId="23" fillId="0" borderId="104" xfId="2" applyNumberFormat="1" applyFont="1" applyFill="1" applyBorder="1" applyAlignment="1" applyProtection="1">
      <alignment horizontal="left"/>
      <protection locked="0"/>
    </xf>
    <xf numFmtId="0" fontId="19" fillId="0" borderId="13" xfId="0" applyFont="1" applyFill="1" applyBorder="1" applyAlignment="1" applyProtection="1">
      <alignment horizontal="right" wrapText="1"/>
    </xf>
    <xf numFmtId="0" fontId="19" fillId="3" borderId="113" xfId="0" applyFont="1" applyFill="1" applyBorder="1" applyAlignment="1" applyProtection="1">
      <alignment horizontal="right" wrapText="1"/>
    </xf>
    <xf numFmtId="0" fontId="26" fillId="0" borderId="13" xfId="0" applyFont="1" applyFill="1" applyBorder="1" applyAlignment="1" applyProtection="1">
      <alignment horizontal="right" wrapText="1"/>
    </xf>
    <xf numFmtId="0" fontId="26" fillId="0" borderId="31" xfId="0" applyFont="1" applyFill="1" applyBorder="1" applyAlignment="1" applyProtection="1">
      <alignment horizontal="right" wrapText="1"/>
    </xf>
    <xf numFmtId="0" fontId="29" fillId="0" borderId="68" xfId="0" applyFont="1" applyFill="1" applyBorder="1" applyAlignment="1" applyProtection="1">
      <alignment horizontal="left" wrapText="1"/>
      <protection locked="0"/>
    </xf>
    <xf numFmtId="0" fontId="29" fillId="0" borderId="54" xfId="0" applyFont="1" applyFill="1" applyBorder="1" applyAlignment="1" applyProtection="1">
      <alignment horizontal="left" wrapText="1"/>
      <protection locked="0"/>
    </xf>
    <xf numFmtId="0" fontId="19" fillId="3" borderId="44" xfId="0" applyFont="1" applyFill="1" applyBorder="1" applyAlignment="1" applyProtection="1">
      <alignment horizontal="right" wrapText="1"/>
    </xf>
    <xf numFmtId="0" fontId="26" fillId="5" borderId="13" xfId="0" applyFont="1" applyFill="1" applyBorder="1" applyAlignment="1" applyProtection="1">
      <alignment horizontal="right" wrapText="1"/>
    </xf>
    <xf numFmtId="0" fontId="30" fillId="3" borderId="10" xfId="0" applyFont="1" applyFill="1" applyBorder="1" applyAlignment="1" applyProtection="1">
      <alignment horizontal="center" vertical="center" wrapText="1"/>
      <protection locked="0"/>
    </xf>
    <xf numFmtId="2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 applyProtection="1">
      <alignment horizontal="right" wrapText="1"/>
    </xf>
    <xf numFmtId="0" fontId="19" fillId="3" borderId="138" xfId="0" applyFont="1" applyFill="1" applyBorder="1" applyAlignment="1" applyProtection="1">
      <alignment horizontal="right" wrapText="1"/>
    </xf>
    <xf numFmtId="0" fontId="26" fillId="0" borderId="19" xfId="0" applyFont="1" applyFill="1" applyBorder="1" applyAlignment="1" applyProtection="1">
      <alignment horizontal="right" wrapText="1"/>
    </xf>
    <xf numFmtId="0" fontId="26" fillId="5" borderId="36" xfId="0" applyFont="1" applyFill="1" applyBorder="1" applyAlignment="1" applyProtection="1">
      <alignment horizontal="right" wrapText="1"/>
    </xf>
    <xf numFmtId="0" fontId="29" fillId="0" borderId="69" xfId="0" applyFont="1" applyFill="1" applyBorder="1" applyAlignment="1" applyProtection="1">
      <alignment horizontal="left" wrapText="1"/>
      <protection locked="0"/>
    </xf>
    <xf numFmtId="0" fontId="29" fillId="0" borderId="64" xfId="0" applyFont="1" applyFill="1" applyBorder="1" applyAlignment="1" applyProtection="1">
      <alignment horizontal="left" wrapText="1"/>
      <protection locked="0"/>
    </xf>
    <xf numFmtId="2" fontId="24" fillId="3" borderId="10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8" xfId="0" applyFont="1" applyBorder="1" applyAlignment="1" applyProtection="1">
      <protection locked="0"/>
    </xf>
    <xf numFmtId="0" fontId="26" fillId="0" borderId="108" xfId="0" applyFont="1" applyFill="1" applyBorder="1" applyAlignment="1" applyProtection="1">
      <alignment horizontal="center"/>
      <protection locked="0"/>
    </xf>
    <xf numFmtId="0" fontId="26" fillId="0" borderId="108" xfId="0" applyFont="1" applyBorder="1" applyAlignment="1" applyProtection="1">
      <protection locked="0"/>
    </xf>
    <xf numFmtId="0" fontId="26" fillId="0" borderId="108" xfId="0" applyFont="1" applyBorder="1" applyAlignment="1" applyProtection="1">
      <alignment horizontal="center"/>
      <protection locked="0"/>
    </xf>
    <xf numFmtId="0" fontId="19" fillId="0" borderId="108" xfId="0" applyFont="1" applyFill="1" applyBorder="1" applyAlignment="1" applyProtection="1">
      <alignment horizontal="right"/>
      <protection locked="0"/>
    </xf>
    <xf numFmtId="0" fontId="19" fillId="3" borderId="113" xfId="0" applyFont="1" applyFill="1" applyBorder="1" applyAlignment="1" applyProtection="1">
      <alignment horizontal="right"/>
      <protection locked="0"/>
    </xf>
    <xf numFmtId="0" fontId="26" fillId="0" borderId="108" xfId="0" applyFont="1" applyFill="1" applyBorder="1" applyAlignment="1" applyProtection="1">
      <alignment horizontal="right"/>
      <protection locked="0"/>
    </xf>
    <xf numFmtId="0" fontId="26" fillId="0" borderId="109" xfId="0" applyFont="1" applyFill="1" applyBorder="1" applyAlignment="1" applyProtection="1">
      <alignment horizontal="right"/>
      <protection locked="0"/>
    </xf>
    <xf numFmtId="0" fontId="29" fillId="0" borderId="110" xfId="0" applyFont="1" applyFill="1" applyBorder="1" applyAlignment="1" applyProtection="1">
      <alignment horizontal="left"/>
      <protection locked="0"/>
    </xf>
    <xf numFmtId="0" fontId="29" fillId="0" borderId="159" xfId="0" applyFont="1" applyFill="1" applyBorder="1" applyAlignment="1" applyProtection="1">
      <alignment horizontal="left" wrapText="1"/>
      <protection locked="0"/>
    </xf>
    <xf numFmtId="0" fontId="29" fillId="0" borderId="143" xfId="0" applyFont="1" applyFill="1" applyBorder="1" applyAlignment="1" applyProtection="1">
      <alignment horizontal="left" wrapText="1"/>
      <protection locked="0"/>
    </xf>
    <xf numFmtId="49" fontId="23" fillId="0" borderId="108" xfId="2" applyNumberFormat="1" applyFont="1" applyFill="1" applyBorder="1" applyAlignment="1" applyProtection="1">
      <alignment horizontal="left"/>
      <protection locked="0"/>
    </xf>
    <xf numFmtId="49" fontId="23" fillId="0" borderId="111" xfId="2" applyNumberFormat="1" applyFont="1" applyFill="1" applyBorder="1" applyAlignment="1" applyProtection="1">
      <alignment horizontal="left"/>
      <protection locked="0"/>
    </xf>
    <xf numFmtId="49" fontId="23" fillId="0" borderId="109" xfId="2" applyNumberFormat="1" applyFont="1" applyFill="1" applyBorder="1" applyAlignment="1" applyProtection="1">
      <alignment horizontal="left"/>
      <protection locked="0"/>
    </xf>
    <xf numFmtId="0" fontId="19" fillId="0" borderId="19" xfId="0" applyFont="1" applyFill="1" applyBorder="1" applyAlignment="1" applyProtection="1">
      <alignment horizontal="right"/>
      <protection locked="0"/>
    </xf>
    <xf numFmtId="0" fontId="19" fillId="3" borderId="138" xfId="0" applyFont="1" applyFill="1" applyBorder="1" applyAlignment="1" applyProtection="1">
      <alignment horizontal="right"/>
      <protection locked="0"/>
    </xf>
    <xf numFmtId="0" fontId="26" fillId="0" borderId="19" xfId="0" applyFont="1" applyFill="1" applyBorder="1" applyAlignment="1" applyProtection="1">
      <alignment horizontal="right"/>
      <protection locked="0"/>
    </xf>
    <xf numFmtId="0" fontId="26" fillId="0" borderId="36" xfId="0" applyFont="1" applyFill="1" applyBorder="1" applyAlignment="1" applyProtection="1">
      <alignment horizontal="right"/>
      <protection locked="0"/>
    </xf>
    <xf numFmtId="0" fontId="26" fillId="0" borderId="69" xfId="0" applyFont="1" applyFill="1" applyBorder="1" applyAlignment="1" applyProtection="1">
      <alignment horizontal="left"/>
      <protection locked="0"/>
    </xf>
    <xf numFmtId="0" fontId="26" fillId="0" borderId="64" xfId="0" applyFont="1" applyFill="1" applyBorder="1" applyAlignment="1" applyProtection="1">
      <alignment horizontal="left" wrapText="1"/>
      <protection locked="0"/>
    </xf>
    <xf numFmtId="0" fontId="26" fillId="0" borderId="77" xfId="0" applyFont="1" applyFill="1" applyBorder="1" applyAlignment="1" applyProtection="1">
      <alignment horizontal="left" wrapText="1"/>
      <protection locked="0"/>
    </xf>
    <xf numFmtId="0" fontId="19" fillId="3" borderId="58" xfId="0" applyFont="1" applyFill="1" applyBorder="1" applyAlignment="1" applyProtection="1">
      <alignment horizontal="right"/>
      <protection locked="0"/>
    </xf>
    <xf numFmtId="0" fontId="28" fillId="3" borderId="7" xfId="0" applyFont="1" applyFill="1" applyBorder="1" applyAlignment="1" applyProtection="1">
      <alignment horizontal="left" vertical="center" wrapText="1"/>
      <protection locked="0"/>
    </xf>
    <xf numFmtId="0" fontId="27" fillId="0" borderId="9" xfId="0" applyFont="1" applyFill="1" applyBorder="1" applyAlignment="1" applyProtection="1">
      <alignment horizontal="right" wrapText="1"/>
      <protection locked="0"/>
    </xf>
    <xf numFmtId="0" fontId="27" fillId="0" borderId="34" xfId="0" applyFont="1" applyFill="1" applyBorder="1" applyAlignment="1" applyProtection="1">
      <alignment horizontal="right" wrapText="1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34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right" wrapText="1"/>
      <protection locked="0"/>
    </xf>
    <xf numFmtId="0" fontId="27" fillId="0" borderId="31" xfId="0" applyFont="1" applyFill="1" applyBorder="1" applyAlignment="1" applyProtection="1">
      <alignment horizontal="right" wrapText="1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3" fillId="0" borderId="31" xfId="0" applyFont="1" applyFill="1" applyBorder="1" applyAlignment="1" applyProtection="1">
      <alignment horizontal="left"/>
      <protection locked="0"/>
    </xf>
    <xf numFmtId="0" fontId="27" fillId="0" borderId="68" xfId="0" applyFont="1" applyFill="1" applyBorder="1" applyAlignment="1" applyProtection="1">
      <alignment horizontal="left" wrapText="1"/>
      <protection locked="0"/>
    </xf>
    <xf numFmtId="0" fontId="27" fillId="0" borderId="2" xfId="0" applyFont="1" applyFill="1" applyBorder="1" applyAlignment="1" applyProtection="1">
      <alignment horizontal="left" wrapText="1"/>
      <protection locked="0"/>
    </xf>
    <xf numFmtId="0" fontId="27" fillId="0" borderId="103" xfId="0" applyFont="1" applyFill="1" applyBorder="1" applyAlignment="1" applyProtection="1">
      <alignment horizontal="right" wrapText="1"/>
      <protection locked="0"/>
    </xf>
    <xf numFmtId="0" fontId="27" fillId="0" borderId="104" xfId="0" applyFont="1" applyFill="1" applyBorder="1" applyAlignment="1" applyProtection="1">
      <alignment horizontal="right" wrapText="1"/>
      <protection locked="0"/>
    </xf>
    <xf numFmtId="0" fontId="23" fillId="0" borderId="103" xfId="0" applyFont="1" applyFill="1" applyBorder="1" applyAlignment="1" applyProtection="1">
      <alignment horizontal="left"/>
      <protection locked="0"/>
    </xf>
    <xf numFmtId="0" fontId="23" fillId="0" borderId="104" xfId="0" applyFont="1" applyFill="1" applyBorder="1" applyAlignment="1" applyProtection="1">
      <alignment horizontal="left"/>
      <protection locked="0"/>
    </xf>
    <xf numFmtId="2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right" wrapText="1"/>
      <protection locked="0"/>
    </xf>
    <xf numFmtId="0" fontId="19" fillId="3" borderId="113" xfId="0" applyFont="1" applyFill="1" applyBorder="1" applyAlignment="1" applyProtection="1">
      <alignment horizontal="right" wrapText="1"/>
      <protection locked="0"/>
    </xf>
    <xf numFmtId="0" fontId="27" fillId="0" borderId="17" xfId="0" applyFont="1" applyFill="1" applyBorder="1" applyAlignment="1" applyProtection="1">
      <alignment horizontal="right" wrapText="1"/>
      <protection locked="0"/>
    </xf>
    <xf numFmtId="0" fontId="27" fillId="0" borderId="33" xfId="0" applyFont="1" applyFill="1" applyBorder="1" applyAlignment="1" applyProtection="1">
      <alignment horizontal="right" wrapText="1"/>
      <protection locked="0"/>
    </xf>
    <xf numFmtId="0" fontId="29" fillId="0" borderId="67" xfId="0" applyFont="1" applyFill="1" applyBorder="1" applyAlignment="1" applyProtection="1">
      <alignment horizontal="left" wrapText="1"/>
      <protection locked="0"/>
    </xf>
    <xf numFmtId="0" fontId="23" fillId="0" borderId="17" xfId="0" applyFont="1" applyFill="1" applyBorder="1" applyAlignment="1" applyProtection="1">
      <alignment horizontal="left"/>
      <protection locked="0"/>
    </xf>
    <xf numFmtId="49" fontId="23" fillId="0" borderId="37" xfId="2" applyNumberFormat="1" applyFont="1" applyFill="1" applyBorder="1" applyAlignment="1" applyProtection="1">
      <alignment horizontal="left"/>
      <protection locked="0"/>
    </xf>
    <xf numFmtId="0" fontId="23" fillId="0" borderId="33" xfId="0" applyFont="1" applyFill="1" applyBorder="1" applyAlignment="1" applyProtection="1">
      <alignment horizontal="left"/>
      <protection locked="0"/>
    </xf>
    <xf numFmtId="0" fontId="19" fillId="0" borderId="19" xfId="0" applyFont="1" applyFill="1" applyBorder="1" applyAlignment="1" applyProtection="1">
      <alignment horizontal="right" wrapText="1"/>
      <protection locked="0"/>
    </xf>
    <xf numFmtId="0" fontId="27" fillId="0" borderId="19" xfId="0" applyFont="1" applyFill="1" applyBorder="1" applyAlignment="1" applyProtection="1">
      <alignment horizontal="right" wrapText="1"/>
      <protection locked="0"/>
    </xf>
    <xf numFmtId="0" fontId="27" fillId="0" borderId="36" xfId="0" applyFont="1" applyFill="1" applyBorder="1" applyAlignment="1" applyProtection="1">
      <alignment horizontal="right" wrapText="1"/>
      <protection locked="0"/>
    </xf>
    <xf numFmtId="0" fontId="23" fillId="0" borderId="19" xfId="0" applyFont="1" applyFill="1" applyBorder="1" applyAlignment="1" applyProtection="1">
      <alignment horizontal="left"/>
      <protection locked="0"/>
    </xf>
    <xf numFmtId="0" fontId="23" fillId="0" borderId="36" xfId="0" applyFont="1" applyFill="1" applyBorder="1" applyAlignment="1" applyProtection="1">
      <alignment horizontal="left"/>
      <protection locked="0"/>
    </xf>
    <xf numFmtId="0" fontId="19" fillId="0" borderId="108" xfId="0" applyFont="1" applyFill="1" applyBorder="1" applyAlignment="1" applyProtection="1">
      <alignment horizontal="right" wrapText="1"/>
      <protection locked="0"/>
    </xf>
    <xf numFmtId="0" fontId="27" fillId="0" borderId="108" xfId="0" applyFont="1" applyFill="1" applyBorder="1" applyAlignment="1" applyProtection="1">
      <alignment horizontal="right" wrapText="1"/>
      <protection locked="0"/>
    </xf>
    <xf numFmtId="0" fontId="27" fillId="0" borderId="109" xfId="0" applyFont="1" applyFill="1" applyBorder="1" applyAlignment="1" applyProtection="1">
      <alignment horizontal="right" wrapText="1"/>
      <protection locked="0"/>
    </xf>
    <xf numFmtId="0" fontId="29" fillId="0" borderId="110" xfId="0" applyFont="1" applyFill="1" applyBorder="1" applyAlignment="1" applyProtection="1">
      <alignment horizontal="left" wrapText="1"/>
      <protection locked="0"/>
    </xf>
    <xf numFmtId="0" fontId="23" fillId="0" borderId="108" xfId="0" applyFont="1" applyFill="1" applyBorder="1" applyAlignment="1" applyProtection="1">
      <alignment horizontal="left"/>
      <protection locked="0"/>
    </xf>
    <xf numFmtId="0" fontId="23" fillId="0" borderId="109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right" wrapText="1"/>
    </xf>
    <xf numFmtId="0" fontId="27" fillId="0" borderId="31" xfId="0" applyFont="1" applyFill="1" applyBorder="1" applyAlignment="1" applyProtection="1">
      <alignment horizontal="right" wrapText="1"/>
    </xf>
    <xf numFmtId="2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protection locked="0"/>
    </xf>
    <xf numFmtId="0" fontId="26" fillId="0" borderId="15" xfId="0" applyFont="1" applyBorder="1" applyAlignment="1" applyProtection="1"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19" fillId="0" borderId="15" xfId="0" applyFont="1" applyFill="1" applyBorder="1" applyAlignment="1" applyProtection="1">
      <alignment horizontal="right" wrapText="1"/>
    </xf>
    <xf numFmtId="0" fontId="19" fillId="3" borderId="58" xfId="0" applyFont="1" applyFill="1" applyBorder="1" applyAlignment="1" applyProtection="1">
      <alignment horizontal="right" wrapText="1"/>
    </xf>
    <xf numFmtId="0" fontId="27" fillId="0" borderId="15" xfId="0" applyFont="1" applyFill="1" applyBorder="1" applyAlignment="1" applyProtection="1">
      <alignment horizontal="right" wrapText="1"/>
    </xf>
    <xf numFmtId="0" fontId="27" fillId="0" borderId="35" xfId="0" applyFont="1" applyFill="1" applyBorder="1" applyAlignment="1" applyProtection="1">
      <alignment horizontal="right" wrapText="1"/>
    </xf>
    <xf numFmtId="0" fontId="29" fillId="0" borderId="71" xfId="0" applyFont="1" applyFill="1" applyBorder="1" applyAlignment="1" applyProtection="1">
      <alignment horizontal="left" wrapText="1"/>
      <protection locked="0"/>
    </xf>
    <xf numFmtId="0" fontId="29" fillId="0" borderId="29" xfId="0" applyFont="1" applyFill="1" applyBorder="1" applyAlignment="1" applyProtection="1">
      <alignment horizontal="left" wrapText="1"/>
      <protection locked="0"/>
    </xf>
    <xf numFmtId="0" fontId="29" fillId="0" borderId="83" xfId="0" applyFont="1" applyFill="1" applyBorder="1" applyAlignment="1" applyProtection="1">
      <alignment horizontal="left" wrapText="1"/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49" fontId="23" fillId="0" borderId="15" xfId="2" applyNumberFormat="1" applyFont="1" applyFill="1" applyBorder="1" applyAlignment="1" applyProtection="1">
      <alignment horizontal="left"/>
      <protection locked="0"/>
    </xf>
    <xf numFmtId="49" fontId="23" fillId="0" borderId="41" xfId="2" applyNumberFormat="1" applyFont="1" applyFill="1" applyBorder="1" applyAlignment="1" applyProtection="1">
      <alignment horizontal="left"/>
      <protection locked="0"/>
    </xf>
    <xf numFmtId="0" fontId="23" fillId="0" borderId="35" xfId="0" applyFont="1" applyFill="1" applyBorder="1" applyAlignment="1" applyProtection="1">
      <alignment horizontal="left"/>
      <protection locked="0"/>
    </xf>
    <xf numFmtId="0" fontId="26" fillId="0" borderId="44" xfId="0" applyFont="1" applyBorder="1" applyAlignment="1" applyProtection="1">
      <protection locked="0"/>
    </xf>
    <xf numFmtId="0" fontId="26" fillId="0" borderId="44" xfId="0" applyFont="1" applyBorder="1" applyAlignment="1" applyProtection="1">
      <alignment horizontal="center"/>
      <protection locked="0"/>
    </xf>
    <xf numFmtId="0" fontId="19" fillId="0" borderId="44" xfId="0" applyFont="1" applyFill="1" applyBorder="1" applyAlignment="1" applyProtection="1">
      <alignment horizontal="right" wrapText="1"/>
      <protection locked="0"/>
    </xf>
    <xf numFmtId="0" fontId="27" fillId="0" borderId="44" xfId="0" applyFont="1" applyFill="1" applyBorder="1" applyAlignment="1" applyProtection="1">
      <alignment horizontal="right" wrapText="1"/>
      <protection locked="0"/>
    </xf>
    <xf numFmtId="0" fontId="27" fillId="0" borderId="66" xfId="0" applyFont="1" applyFill="1" applyBorder="1" applyAlignment="1" applyProtection="1">
      <alignment horizontal="right" wrapText="1"/>
      <protection locked="0"/>
    </xf>
    <xf numFmtId="0" fontId="29" fillId="0" borderId="72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3" fillId="0" borderId="44" xfId="0" applyFont="1" applyFill="1" applyBorder="1" applyAlignment="1" applyProtection="1">
      <alignment horizontal="left" wrapText="1"/>
      <protection locked="0"/>
    </xf>
    <xf numFmtId="49" fontId="23" fillId="0" borderId="65" xfId="2" applyNumberFormat="1" applyFont="1" applyFill="1" applyBorder="1" applyAlignment="1" applyProtection="1">
      <alignment horizontal="left"/>
      <protection locked="0"/>
    </xf>
    <xf numFmtId="0" fontId="23" fillId="0" borderId="66" xfId="0" applyFont="1" applyFill="1" applyBorder="1" applyAlignment="1" applyProtection="1">
      <alignment horizontal="left" wrapText="1"/>
      <protection locked="0"/>
    </xf>
    <xf numFmtId="0" fontId="23" fillId="0" borderId="13" xfId="0" applyFont="1" applyFill="1" applyBorder="1" applyAlignment="1" applyProtection="1">
      <alignment horizontal="left" wrapText="1"/>
      <protection locked="0"/>
    </xf>
    <xf numFmtId="0" fontId="23" fillId="0" borderId="31" xfId="0" applyFont="1" applyFill="1" applyBorder="1" applyAlignment="1" applyProtection="1">
      <alignment horizontal="left" wrapText="1"/>
      <protection locked="0"/>
    </xf>
    <xf numFmtId="0" fontId="23" fillId="0" borderId="19" xfId="0" applyFont="1" applyFill="1" applyBorder="1" applyAlignment="1" applyProtection="1">
      <alignment horizontal="left" wrapText="1"/>
      <protection locked="0"/>
    </xf>
    <xf numFmtId="0" fontId="23" fillId="0" borderId="36" xfId="0" applyFont="1" applyFill="1" applyBorder="1" applyAlignment="1" applyProtection="1">
      <alignment horizontal="left" wrapText="1"/>
      <protection locked="0"/>
    </xf>
    <xf numFmtId="0" fontId="27" fillId="0" borderId="19" xfId="0" applyFont="1" applyFill="1" applyBorder="1" applyAlignment="1" applyProtection="1">
      <alignment horizontal="right" wrapText="1"/>
    </xf>
    <xf numFmtId="0" fontId="27" fillId="0" borderId="36" xfId="0" applyFont="1" applyFill="1" applyBorder="1" applyAlignment="1" applyProtection="1">
      <alignment horizontal="right" wrapText="1"/>
    </xf>
    <xf numFmtId="2" fontId="24" fillId="3" borderId="11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13" xfId="0" applyFont="1" applyFill="1" applyBorder="1" applyAlignment="1" applyProtection="1">
      <alignment horizontal="center"/>
      <protection locked="0"/>
    </xf>
    <xf numFmtId="0" fontId="23" fillId="0" borderId="108" xfId="0" applyFont="1" applyFill="1" applyBorder="1" applyAlignment="1" applyProtection="1">
      <alignment horizontal="left" wrapText="1"/>
      <protection locked="0"/>
    </xf>
    <xf numFmtId="0" fontId="23" fillId="0" borderId="109" xfId="0" applyFont="1" applyFill="1" applyBorder="1" applyAlignment="1" applyProtection="1">
      <alignment horizontal="left" wrapText="1"/>
      <protection locked="0"/>
    </xf>
    <xf numFmtId="0" fontId="28" fillId="3" borderId="171" xfId="0" applyFont="1" applyFill="1" applyBorder="1" applyAlignment="1" applyProtection="1">
      <alignment horizontal="center" vertical="center" wrapText="1"/>
      <protection locked="0"/>
    </xf>
    <xf numFmtId="0" fontId="28" fillId="3" borderId="21" xfId="0" applyFont="1" applyFill="1" applyBorder="1" applyAlignment="1" applyProtection="1">
      <alignment horizontal="left" vertical="center" wrapText="1"/>
      <protection locked="0"/>
    </xf>
    <xf numFmtId="0" fontId="26" fillId="0" borderId="15" xfId="0" applyFont="1" applyFill="1" applyBorder="1" applyAlignment="1" applyProtection="1">
      <alignment horizontal="center"/>
      <protection locked="0"/>
    </xf>
    <xf numFmtId="0" fontId="19" fillId="0" borderId="15" xfId="0" applyFont="1" applyFill="1" applyBorder="1" applyAlignment="1" applyProtection="1">
      <alignment horizontal="right" wrapText="1"/>
      <protection locked="0"/>
    </xf>
    <xf numFmtId="0" fontId="19" fillId="3" borderId="58" xfId="0" applyFont="1" applyFill="1" applyBorder="1" applyAlignment="1" applyProtection="1">
      <alignment horizontal="right" wrapText="1"/>
      <protection locked="0"/>
    </xf>
    <xf numFmtId="0" fontId="27" fillId="0" borderId="15" xfId="0" applyFont="1" applyFill="1" applyBorder="1" applyAlignment="1" applyProtection="1">
      <alignment horizontal="right" wrapText="1"/>
      <protection locked="0"/>
    </xf>
    <xf numFmtId="0" fontId="27" fillId="0" borderId="35" xfId="0" applyFont="1" applyFill="1" applyBorder="1" applyAlignment="1" applyProtection="1">
      <alignment horizontal="right" wrapText="1"/>
      <protection locked="0"/>
    </xf>
    <xf numFmtId="0" fontId="29" fillId="0" borderId="160" xfId="0" applyFont="1" applyFill="1" applyBorder="1" applyAlignment="1" applyProtection="1">
      <alignment horizontal="left" wrapText="1"/>
      <protection locked="0"/>
    </xf>
    <xf numFmtId="0" fontId="23" fillId="0" borderId="15" xfId="0" applyFont="1" applyFill="1" applyBorder="1" applyAlignment="1" applyProtection="1">
      <alignment horizontal="left" wrapText="1"/>
      <protection locked="0"/>
    </xf>
    <xf numFmtId="0" fontId="23" fillId="0" borderId="35" xfId="0" applyFont="1" applyFill="1" applyBorder="1" applyAlignment="1" applyProtection="1">
      <alignment horizontal="left" wrapText="1"/>
      <protection locked="0"/>
    </xf>
    <xf numFmtId="0" fontId="27" fillId="0" borderId="67" xfId="0" applyFont="1" applyFill="1" applyBorder="1" applyAlignment="1" applyProtection="1">
      <alignment horizontal="left" wrapText="1"/>
      <protection locked="0"/>
    </xf>
    <xf numFmtId="0" fontId="27" fillId="0" borderId="155" xfId="0" applyFont="1" applyFill="1" applyBorder="1" applyAlignment="1" applyProtection="1">
      <alignment horizontal="left" wrapText="1"/>
      <protection locked="0"/>
    </xf>
    <xf numFmtId="0" fontId="27" fillId="0" borderId="79" xfId="0" applyFont="1" applyFill="1" applyBorder="1" applyAlignment="1" applyProtection="1">
      <alignment horizontal="left" wrapText="1"/>
      <protection locked="0"/>
    </xf>
    <xf numFmtId="0" fontId="27" fillId="0" borderId="110" xfId="0" applyFont="1" applyFill="1" applyBorder="1" applyAlignment="1" applyProtection="1">
      <alignment horizontal="left" wrapText="1"/>
      <protection locked="0"/>
    </xf>
    <xf numFmtId="0" fontId="27" fillId="0" borderId="159" xfId="0" applyFont="1" applyFill="1" applyBorder="1" applyAlignment="1" applyProtection="1">
      <alignment horizontal="left" wrapText="1"/>
      <protection locked="0"/>
    </xf>
    <xf numFmtId="0" fontId="27" fillId="0" borderId="143" xfId="0" applyFont="1" applyFill="1" applyBorder="1" applyAlignment="1" applyProtection="1">
      <alignment horizontal="left" wrapText="1"/>
      <protection locked="0"/>
    </xf>
    <xf numFmtId="0" fontId="27" fillId="0" borderId="33" xfId="0" quotePrefix="1" applyFont="1" applyFill="1" applyBorder="1" applyAlignment="1" applyProtection="1">
      <alignment horizontal="right" wrapText="1"/>
      <protection locked="0"/>
    </xf>
    <xf numFmtId="0" fontId="27" fillId="0" borderId="31" xfId="0" quotePrefix="1" applyFont="1" applyFill="1" applyBorder="1" applyAlignment="1" applyProtection="1">
      <alignment horizontal="right" wrapText="1"/>
      <protection locked="0"/>
    </xf>
    <xf numFmtId="0" fontId="27" fillId="0" borderId="31" xfId="0" quotePrefix="1" applyFont="1" applyFill="1" applyBorder="1" applyAlignment="1" applyProtection="1">
      <alignment horizontal="right" wrapText="1"/>
    </xf>
    <xf numFmtId="0" fontId="27" fillId="0" borderId="35" xfId="0" quotePrefix="1" applyFont="1" applyFill="1" applyBorder="1" applyAlignment="1" applyProtection="1">
      <alignment horizontal="right" wrapText="1"/>
    </xf>
    <xf numFmtId="0" fontId="26" fillId="0" borderId="45" xfId="0" applyFont="1" applyBorder="1" applyAlignment="1" applyProtection="1">
      <protection locked="0"/>
    </xf>
    <xf numFmtId="0" fontId="26" fillId="0" borderId="45" xfId="0" applyFont="1" applyBorder="1" applyAlignment="1" applyProtection="1">
      <alignment horizontal="center"/>
      <protection locked="0"/>
    </xf>
    <xf numFmtId="0" fontId="19" fillId="0" borderId="45" xfId="0" applyFont="1" applyFill="1" applyBorder="1" applyAlignment="1" applyProtection="1">
      <alignment horizontal="right" wrapText="1"/>
      <protection locked="0"/>
    </xf>
    <xf numFmtId="0" fontId="27" fillId="0" borderId="45" xfId="0" applyFont="1" applyFill="1" applyBorder="1" applyAlignment="1" applyProtection="1">
      <alignment horizontal="right" wrapText="1"/>
      <protection locked="0"/>
    </xf>
    <xf numFmtId="0" fontId="27" fillId="0" borderId="47" xfId="0" applyFont="1" applyFill="1" applyBorder="1" applyAlignment="1" applyProtection="1">
      <alignment horizontal="right" wrapText="1"/>
      <protection locked="0"/>
    </xf>
    <xf numFmtId="0" fontId="29" fillId="0" borderId="73" xfId="0" applyFont="1" applyFill="1" applyBorder="1" applyAlignment="1" applyProtection="1">
      <alignment horizontal="left" wrapText="1"/>
      <protection locked="0"/>
    </xf>
    <xf numFmtId="0" fontId="29" fillId="0" borderId="144" xfId="0" applyFont="1" applyFill="1" applyBorder="1" applyAlignment="1" applyProtection="1">
      <alignment horizontal="left" wrapText="1"/>
      <protection locked="0"/>
    </xf>
    <xf numFmtId="0" fontId="23" fillId="0" borderId="45" xfId="0" applyFont="1" applyFill="1" applyBorder="1" applyAlignment="1" applyProtection="1">
      <alignment horizontal="left" wrapText="1"/>
      <protection locked="0"/>
    </xf>
    <xf numFmtId="0" fontId="23" fillId="0" borderId="47" xfId="0" applyFont="1" applyFill="1" applyBorder="1" applyAlignment="1" applyProtection="1">
      <alignment horizontal="left" wrapText="1"/>
      <protection locked="0"/>
    </xf>
    <xf numFmtId="0" fontId="26" fillId="0" borderId="36" xfId="0" applyFont="1" applyFill="1" applyBorder="1" applyAlignment="1" applyProtection="1">
      <alignment horizontal="right"/>
    </xf>
    <xf numFmtId="0" fontId="19" fillId="0" borderId="9" xfId="0" applyNumberFormat="1" applyFont="1" applyFill="1" applyBorder="1" applyAlignment="1" applyProtection="1">
      <alignment horizontal="right" wrapText="1"/>
      <protection locked="0"/>
    </xf>
    <xf numFmtId="0" fontId="19" fillId="3" borderId="45" xfId="0" applyNumberFormat="1" applyFont="1" applyFill="1" applyBorder="1" applyAlignment="1" applyProtection="1">
      <alignment horizontal="right" wrapText="1"/>
      <protection locked="0"/>
    </xf>
    <xf numFmtId="0" fontId="27" fillId="0" borderId="9" xfId="0" applyNumberFormat="1" applyFont="1" applyFill="1" applyBorder="1" applyAlignment="1" applyProtection="1">
      <alignment horizontal="right" wrapText="1"/>
      <protection locked="0"/>
    </xf>
    <xf numFmtId="0" fontId="27" fillId="0" borderId="34" xfId="0" applyNumberFormat="1" applyFont="1" applyFill="1" applyBorder="1" applyAlignment="1" applyProtection="1">
      <alignment horizontal="right" wrapText="1"/>
      <protection locked="0"/>
    </xf>
    <xf numFmtId="0" fontId="29" fillId="0" borderId="70" xfId="0" applyNumberFormat="1" applyFont="1" applyFill="1" applyBorder="1" applyAlignment="1" applyProtection="1">
      <alignment horizontal="left" wrapText="1"/>
      <protection locked="0"/>
    </xf>
    <xf numFmtId="0" fontId="29" fillId="0" borderId="81" xfId="0" applyNumberFormat="1" applyFont="1" applyFill="1" applyBorder="1" applyAlignment="1" applyProtection="1">
      <alignment horizontal="left" wrapText="1"/>
      <protection locked="0"/>
    </xf>
    <xf numFmtId="0" fontId="23" fillId="0" borderId="9" xfId="0" applyNumberFormat="1" applyFont="1" applyFill="1" applyBorder="1" applyAlignment="1" applyProtection="1">
      <alignment horizontal="left" wrapText="1"/>
      <protection locked="0"/>
    </xf>
    <xf numFmtId="0" fontId="23" fillId="0" borderId="34" xfId="0" applyNumberFormat="1" applyFont="1" applyFill="1" applyBorder="1" applyAlignment="1" applyProtection="1">
      <alignment horizontal="left" wrapText="1"/>
      <protection locked="0"/>
    </xf>
    <xf numFmtId="0" fontId="19" fillId="0" borderId="13" xfId="0" applyNumberFormat="1" applyFont="1" applyFill="1" applyBorder="1" applyAlignment="1" applyProtection="1">
      <alignment horizontal="right" wrapText="1"/>
      <protection locked="0"/>
    </xf>
    <xf numFmtId="0" fontId="19" fillId="3" borderId="44" xfId="0" applyNumberFormat="1" applyFont="1" applyFill="1" applyBorder="1" applyAlignment="1" applyProtection="1">
      <alignment horizontal="right" wrapText="1"/>
      <protection locked="0"/>
    </xf>
    <xf numFmtId="0" fontId="27" fillId="0" borderId="13" xfId="0" applyNumberFormat="1" applyFont="1" applyFill="1" applyBorder="1" applyAlignment="1" applyProtection="1">
      <alignment horizontal="right" wrapText="1"/>
      <protection locked="0"/>
    </xf>
    <xf numFmtId="0" fontId="27" fillId="0" borderId="31" xfId="0" applyNumberFormat="1" applyFont="1" applyFill="1" applyBorder="1" applyAlignment="1" applyProtection="1">
      <alignment horizontal="right" wrapText="1"/>
      <protection locked="0"/>
    </xf>
    <xf numFmtId="0" fontId="29" fillId="0" borderId="68" xfId="0" applyNumberFormat="1" applyFont="1" applyFill="1" applyBorder="1" applyAlignment="1" applyProtection="1">
      <alignment horizontal="left" wrapText="1"/>
      <protection locked="0"/>
    </xf>
    <xf numFmtId="0" fontId="29" fillId="0" borderId="2" xfId="0" applyNumberFormat="1" applyFont="1" applyFill="1" applyBorder="1" applyAlignment="1" applyProtection="1">
      <alignment horizontal="left" wrapText="1"/>
      <protection locked="0"/>
    </xf>
    <xf numFmtId="0" fontId="23" fillId="0" borderId="31" xfId="0" applyNumberFormat="1" applyFont="1" applyFill="1" applyBorder="1" applyAlignment="1" applyProtection="1">
      <alignment horizontal="left" wrapText="1"/>
      <protection locked="0"/>
    </xf>
    <xf numFmtId="0" fontId="27" fillId="0" borderId="68" xfId="0" applyNumberFormat="1" applyFont="1" applyFill="1" applyBorder="1" applyAlignment="1" applyProtection="1">
      <alignment wrapText="1"/>
      <protection locked="0"/>
    </xf>
    <xf numFmtId="0" fontId="27" fillId="0" borderId="2" xfId="0" applyNumberFormat="1" applyFont="1" applyFill="1" applyBorder="1" applyAlignment="1" applyProtection="1">
      <alignment horizontal="left" wrapText="1"/>
      <protection locked="0"/>
    </xf>
    <xf numFmtId="0" fontId="19" fillId="0" borderId="103" xfId="0" applyFont="1" applyFill="1" applyBorder="1" applyAlignment="1" applyProtection="1">
      <alignment horizontal="right" wrapText="1"/>
    </xf>
    <xf numFmtId="0" fontId="27" fillId="0" borderId="103" xfId="0" applyFont="1" applyFill="1" applyBorder="1" applyAlignment="1" applyProtection="1">
      <alignment horizontal="right" wrapText="1"/>
    </xf>
    <xf numFmtId="0" fontId="27" fillId="0" borderId="104" xfId="0" applyFont="1" applyFill="1" applyBorder="1" applyAlignment="1" applyProtection="1">
      <alignment horizontal="right" wrapText="1"/>
    </xf>
    <xf numFmtId="0" fontId="23" fillId="0" borderId="103" xfId="0" applyFont="1" applyFill="1" applyBorder="1" applyAlignment="1" applyProtection="1">
      <alignment horizontal="left" wrapText="1"/>
      <protection locked="0"/>
    </xf>
    <xf numFmtId="0" fontId="23" fillId="0" borderId="104" xfId="0" applyFont="1" applyFill="1" applyBorder="1" applyAlignment="1" applyProtection="1">
      <alignment horizontal="left" wrapText="1"/>
      <protection locked="0"/>
    </xf>
    <xf numFmtId="0" fontId="19" fillId="0" borderId="17" xfId="0" applyNumberFormat="1" applyFont="1" applyFill="1" applyBorder="1" applyAlignment="1" applyProtection="1">
      <alignment horizontal="right" wrapText="1"/>
      <protection locked="0"/>
    </xf>
    <xf numFmtId="0" fontId="19" fillId="3" borderId="113" xfId="0" applyNumberFormat="1" applyFont="1" applyFill="1" applyBorder="1" applyAlignment="1" applyProtection="1">
      <alignment horizontal="right" wrapText="1"/>
      <protection locked="0"/>
    </xf>
    <xf numFmtId="0" fontId="27" fillId="0" borderId="17" xfId="0" applyNumberFormat="1" applyFont="1" applyFill="1" applyBorder="1" applyAlignment="1" applyProtection="1">
      <alignment horizontal="right" wrapText="1"/>
      <protection locked="0"/>
    </xf>
    <xf numFmtId="0" fontId="27" fillId="0" borderId="33" xfId="0" applyNumberFormat="1" applyFont="1" applyFill="1" applyBorder="1" applyAlignment="1" applyProtection="1">
      <alignment horizontal="right" wrapText="1"/>
      <protection locked="0"/>
    </xf>
    <xf numFmtId="0" fontId="29" fillId="0" borderId="67" xfId="0" applyNumberFormat="1" applyFont="1" applyFill="1" applyBorder="1" applyAlignment="1" applyProtection="1">
      <alignment horizontal="left" wrapText="1"/>
      <protection locked="0"/>
    </xf>
    <xf numFmtId="0" fontId="29" fillId="0" borderId="79" xfId="0" applyNumberFormat="1" applyFont="1" applyFill="1" applyBorder="1" applyAlignment="1" applyProtection="1">
      <alignment horizontal="left" wrapText="1"/>
      <protection locked="0"/>
    </xf>
    <xf numFmtId="0" fontId="23" fillId="0" borderId="17" xfId="0" applyNumberFormat="1" applyFont="1" applyFill="1" applyBorder="1" applyAlignment="1" applyProtection="1">
      <alignment horizontal="left" wrapText="1"/>
      <protection locked="0"/>
    </xf>
    <xf numFmtId="0" fontId="23" fillId="0" borderId="33" xfId="0" applyNumberFormat="1" applyFont="1" applyFill="1" applyBorder="1" applyAlignment="1" applyProtection="1">
      <alignment horizontal="left" wrapText="1"/>
      <protection locked="0"/>
    </xf>
    <xf numFmtId="0" fontId="27" fillId="0" borderId="68" xfId="0" applyNumberFormat="1" applyFont="1" applyFill="1" applyBorder="1" applyAlignment="1" applyProtection="1">
      <alignment horizontal="left" wrapText="1"/>
      <protection locked="0"/>
    </xf>
    <xf numFmtId="0" fontId="28" fillId="3" borderId="27" xfId="0" applyFont="1" applyFill="1" applyBorder="1" applyAlignment="1" applyProtection="1">
      <alignment horizontal="center" vertical="center" wrapText="1"/>
      <protection locked="0"/>
    </xf>
    <xf numFmtId="2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locked="0"/>
    </xf>
    <xf numFmtId="0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36" xfId="0" applyNumberFormat="1" applyFont="1" applyFill="1" applyBorder="1" applyAlignment="1" applyProtection="1">
      <alignment horizontal="center" wrapText="1"/>
      <protection locked="0"/>
    </xf>
    <xf numFmtId="0" fontId="19" fillId="0" borderId="13" xfId="0" applyNumberFormat="1" applyFont="1" applyFill="1" applyBorder="1" applyAlignment="1" applyProtection="1">
      <alignment horizontal="right" wrapText="1"/>
    </xf>
    <xf numFmtId="0" fontId="19" fillId="3" borderId="44" xfId="0" applyNumberFormat="1" applyFont="1" applyFill="1" applyBorder="1" applyAlignment="1" applyProtection="1">
      <alignment horizontal="right" wrapText="1"/>
    </xf>
    <xf numFmtId="0" fontId="27" fillId="0" borderId="13" xfId="0" applyNumberFormat="1" applyFont="1" applyFill="1" applyBorder="1" applyAlignment="1" applyProtection="1">
      <alignment horizontal="right" wrapText="1"/>
    </xf>
    <xf numFmtId="0" fontId="27" fillId="0" borderId="31" xfId="0" applyNumberFormat="1" applyFont="1" applyFill="1" applyBorder="1" applyAlignment="1" applyProtection="1">
      <alignment horizontal="right" wrapText="1"/>
    </xf>
    <xf numFmtId="0" fontId="19" fillId="0" borderId="15" xfId="0" applyNumberFormat="1" applyFont="1" applyFill="1" applyBorder="1" applyAlignment="1" applyProtection="1">
      <alignment horizontal="right" wrapText="1"/>
    </xf>
    <xf numFmtId="0" fontId="19" fillId="3" borderId="58" xfId="0" applyNumberFormat="1" applyFont="1" applyFill="1" applyBorder="1" applyAlignment="1" applyProtection="1">
      <alignment horizontal="right" wrapText="1"/>
    </xf>
    <xf numFmtId="0" fontId="27" fillId="0" borderId="15" xfId="0" applyNumberFormat="1" applyFont="1" applyFill="1" applyBorder="1" applyAlignment="1" applyProtection="1">
      <alignment horizontal="right" wrapText="1"/>
    </xf>
    <xf numFmtId="0" fontId="27" fillId="0" borderId="35" xfId="0" applyNumberFormat="1" applyFont="1" applyFill="1" applyBorder="1" applyAlignment="1" applyProtection="1">
      <alignment horizontal="right" wrapText="1"/>
    </xf>
    <xf numFmtId="0" fontId="29" fillId="0" borderId="71" xfId="0" applyNumberFormat="1" applyFont="1" applyFill="1" applyBorder="1" applyAlignment="1" applyProtection="1">
      <alignment horizontal="left" wrapText="1"/>
      <protection locked="0"/>
    </xf>
    <xf numFmtId="0" fontId="29" fillId="0" borderId="83" xfId="0" applyNumberFormat="1" applyFont="1" applyFill="1" applyBorder="1" applyAlignment="1" applyProtection="1">
      <alignment horizontal="left" wrapText="1"/>
      <protection locked="0"/>
    </xf>
    <xf numFmtId="0" fontId="23" fillId="0" borderId="15" xfId="0" applyNumberFormat="1" applyFont="1" applyFill="1" applyBorder="1" applyAlignment="1" applyProtection="1">
      <alignment horizontal="left" wrapText="1"/>
      <protection locked="0"/>
    </xf>
    <xf numFmtId="0" fontId="23" fillId="0" borderId="35" xfId="0" applyNumberFormat="1" applyFont="1" applyFill="1" applyBorder="1" applyAlignment="1" applyProtection="1">
      <alignment horizontal="left" wrapText="1"/>
      <protection locked="0"/>
    </xf>
    <xf numFmtId="2" fontId="24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protection locked="0"/>
    </xf>
    <xf numFmtId="0" fontId="19" fillId="0" borderId="44" xfId="0" applyNumberFormat="1" applyFont="1" applyFill="1" applyBorder="1" applyAlignment="1" applyProtection="1">
      <alignment horizontal="right" wrapText="1"/>
      <protection locked="0"/>
    </xf>
    <xf numFmtId="0" fontId="27" fillId="0" borderId="44" xfId="0" applyNumberFormat="1" applyFont="1" applyFill="1" applyBorder="1" applyAlignment="1" applyProtection="1">
      <alignment horizontal="right" wrapText="1"/>
      <protection locked="0"/>
    </xf>
    <xf numFmtId="0" fontId="27" fillId="0" borderId="66" xfId="0" applyNumberFormat="1" applyFont="1" applyFill="1" applyBorder="1" applyAlignment="1" applyProtection="1">
      <alignment horizontal="right" wrapText="1"/>
      <protection locked="0"/>
    </xf>
    <xf numFmtId="0" fontId="29" fillId="0" borderId="72" xfId="0" applyNumberFormat="1" applyFont="1" applyFill="1" applyBorder="1" applyAlignment="1" applyProtection="1">
      <alignment horizontal="left" wrapText="1"/>
      <protection locked="0"/>
    </xf>
    <xf numFmtId="0" fontId="29" fillId="0" borderId="0" xfId="0" applyNumberFormat="1" applyFont="1" applyFill="1" applyBorder="1" applyAlignment="1" applyProtection="1">
      <alignment horizontal="left" wrapText="1"/>
      <protection locked="0"/>
    </xf>
    <xf numFmtId="0" fontId="23" fillId="0" borderId="44" xfId="0" applyNumberFormat="1" applyFont="1" applyFill="1" applyBorder="1" applyAlignment="1" applyProtection="1">
      <alignment horizontal="left" wrapText="1"/>
      <protection locked="0"/>
    </xf>
    <xf numFmtId="0" fontId="19" fillId="0" borderId="19" xfId="0" applyNumberFormat="1" applyFont="1" applyFill="1" applyBorder="1" applyAlignment="1" applyProtection="1">
      <alignment horizontal="right" wrapText="1"/>
    </xf>
    <xf numFmtId="0" fontId="27" fillId="0" borderId="19" xfId="0" applyNumberFormat="1" applyFont="1" applyFill="1" applyBorder="1" applyAlignment="1" applyProtection="1">
      <alignment horizontal="right" wrapText="1"/>
    </xf>
    <xf numFmtId="0" fontId="31" fillId="0" borderId="36" xfId="0" applyNumberFormat="1" applyFont="1" applyFill="1" applyBorder="1" applyAlignment="1" applyProtection="1">
      <alignment horizontal="center" wrapText="1"/>
    </xf>
    <xf numFmtId="0" fontId="29" fillId="0" borderId="69" xfId="0" applyNumberFormat="1" applyFont="1" applyFill="1" applyBorder="1" applyAlignment="1" applyProtection="1">
      <alignment horizontal="left" wrapText="1"/>
      <protection locked="0"/>
    </xf>
    <xf numFmtId="0" fontId="29" fillId="0" borderId="77" xfId="0" applyNumberFormat="1" applyFont="1" applyFill="1" applyBorder="1" applyAlignment="1" applyProtection="1">
      <alignment horizontal="left" wrapText="1"/>
      <protection locked="0"/>
    </xf>
    <xf numFmtId="0" fontId="23" fillId="0" borderId="19" xfId="0" applyNumberFormat="1" applyFont="1" applyFill="1" applyBorder="1" applyAlignment="1" applyProtection="1">
      <alignment horizontal="left" wrapText="1"/>
      <protection locked="0"/>
    </xf>
    <xf numFmtId="0" fontId="27" fillId="0" borderId="13" xfId="0" applyNumberFormat="1" applyFont="1" applyFill="1" applyBorder="1" applyAlignment="1" applyProtection="1">
      <alignment horizontal="left" wrapText="1"/>
      <protection locked="0"/>
    </xf>
    <xf numFmtId="0" fontId="27" fillId="0" borderId="31" xfId="0" applyNumberFormat="1" applyFont="1" applyFill="1" applyBorder="1" applyAlignment="1" applyProtection="1">
      <alignment horizontal="left" wrapText="1"/>
      <protection locked="0"/>
    </xf>
    <xf numFmtId="0" fontId="27" fillId="0" borderId="36" xfId="0" applyNumberFormat="1" applyFont="1" applyFill="1" applyBorder="1" applyAlignment="1" applyProtection="1">
      <alignment horizontal="right" wrapText="1"/>
    </xf>
    <xf numFmtId="0" fontId="27" fillId="0" borderId="19" xfId="0" applyNumberFormat="1" applyFont="1" applyFill="1" applyBorder="1" applyAlignment="1" applyProtection="1">
      <alignment horizontal="left" wrapText="1"/>
      <protection locked="0"/>
    </xf>
    <xf numFmtId="0" fontId="27" fillId="0" borderId="36" xfId="0" applyNumberFormat="1" applyFont="1" applyFill="1" applyBorder="1" applyAlignment="1" applyProtection="1">
      <alignment horizontal="left" wrapText="1"/>
      <protection locked="0"/>
    </xf>
    <xf numFmtId="0" fontId="28" fillId="3" borderId="27" xfId="1" applyFont="1" applyFill="1" applyBorder="1" applyAlignment="1" applyProtection="1">
      <alignment horizontal="center" vertical="center" wrapText="1"/>
      <protection locked="0"/>
    </xf>
    <xf numFmtId="0" fontId="19" fillId="0" borderId="45" xfId="0" applyNumberFormat="1" applyFont="1" applyFill="1" applyBorder="1" applyAlignment="1" applyProtection="1">
      <alignment horizontal="right" wrapText="1"/>
      <protection locked="0"/>
    </xf>
    <xf numFmtId="0" fontId="27" fillId="0" borderId="45" xfId="0" applyNumberFormat="1" applyFont="1" applyFill="1" applyBorder="1" applyAlignment="1" applyProtection="1">
      <alignment horizontal="right" wrapText="1"/>
      <protection locked="0"/>
    </xf>
    <xf numFmtId="0" fontId="27" fillId="0" borderId="47" xfId="0" applyNumberFormat="1" applyFont="1" applyFill="1" applyBorder="1" applyAlignment="1" applyProtection="1">
      <alignment horizontal="right" wrapText="1"/>
      <protection locked="0"/>
    </xf>
    <xf numFmtId="0" fontId="29" fillId="0" borderId="73" xfId="0" applyNumberFormat="1" applyFont="1" applyFill="1" applyBorder="1" applyAlignment="1" applyProtection="1">
      <alignment horizontal="left" wrapText="1"/>
      <protection locked="0"/>
    </xf>
    <xf numFmtId="0" fontId="29" fillId="0" borderId="144" xfId="1" applyNumberFormat="1" applyFont="1" applyFill="1" applyBorder="1" applyAlignment="1" applyProtection="1">
      <alignment horizontal="left" wrapText="1"/>
      <protection locked="0"/>
    </xf>
    <xf numFmtId="0" fontId="23" fillId="0" borderId="45" xfId="1" applyNumberFormat="1" applyFont="1" applyFill="1" applyBorder="1" applyAlignment="1" applyProtection="1">
      <alignment horizontal="left" wrapText="1"/>
      <protection locked="0"/>
    </xf>
    <xf numFmtId="0" fontId="23" fillId="0" borderId="47" xfId="1" applyNumberFormat="1" applyFont="1" applyFill="1" applyBorder="1" applyAlignment="1" applyProtection="1">
      <alignment horizontal="left" wrapText="1"/>
      <protection locked="0"/>
    </xf>
    <xf numFmtId="0" fontId="28" fillId="3" borderId="20" xfId="1" applyFont="1" applyFill="1" applyBorder="1" applyAlignment="1" applyProtection="1">
      <alignment horizontal="center" vertical="center" wrapText="1"/>
      <protection locked="0"/>
    </xf>
    <xf numFmtId="0" fontId="29" fillId="0" borderId="2" xfId="1" applyNumberFormat="1" applyFont="1" applyFill="1" applyBorder="1" applyAlignment="1" applyProtection="1">
      <alignment horizontal="left" wrapText="1"/>
      <protection locked="0"/>
    </xf>
    <xf numFmtId="0" fontId="23" fillId="0" borderId="13" xfId="1" applyNumberFormat="1" applyFont="1" applyFill="1" applyBorder="1" applyAlignment="1" applyProtection="1">
      <alignment horizontal="left" wrapText="1"/>
      <protection locked="0"/>
    </xf>
    <xf numFmtId="0" fontId="23" fillId="0" borderId="31" xfId="1" applyNumberFormat="1" applyFont="1" applyFill="1" applyBorder="1" applyAlignment="1" applyProtection="1">
      <alignment horizontal="left" wrapText="1"/>
      <protection locked="0"/>
    </xf>
    <xf numFmtId="0" fontId="32" fillId="3" borderId="11" xfId="0" applyFont="1" applyFill="1" applyBorder="1" applyAlignment="1" applyProtection="1">
      <alignment horizontal="left" vertical="center" wrapText="1"/>
      <protection locked="0"/>
    </xf>
    <xf numFmtId="0" fontId="27" fillId="0" borderId="2" xfId="1" applyNumberFormat="1" applyFont="1" applyFill="1" applyBorder="1" applyAlignment="1" applyProtection="1">
      <alignment horizontal="left" wrapText="1"/>
      <protection locked="0"/>
    </xf>
    <xf numFmtId="0" fontId="26" fillId="0" borderId="17" xfId="0" applyFont="1" applyFill="1" applyBorder="1" applyAlignment="1" applyProtection="1">
      <alignment horizontal="right" wrapText="1"/>
      <protection locked="0"/>
    </xf>
    <xf numFmtId="0" fontId="26" fillId="0" borderId="33" xfId="0" applyFont="1" applyFill="1" applyBorder="1" applyAlignment="1" applyProtection="1">
      <alignment horizontal="right" wrapText="1"/>
      <protection locked="0"/>
    </xf>
    <xf numFmtId="0" fontId="27" fillId="0" borderId="19" xfId="0" applyNumberFormat="1" applyFont="1" applyFill="1" applyBorder="1" applyAlignment="1" applyProtection="1">
      <alignment horizontal="right" wrapText="1"/>
      <protection locked="0"/>
    </xf>
    <xf numFmtId="0" fontId="29" fillId="0" borderId="77" xfId="1" applyNumberFormat="1" applyFont="1" applyFill="1" applyBorder="1" applyAlignment="1" applyProtection="1">
      <alignment horizontal="left" wrapText="1"/>
      <protection locked="0"/>
    </xf>
    <xf numFmtId="0" fontId="23" fillId="0" borderId="19" xfId="1" applyNumberFormat="1" applyFont="1" applyFill="1" applyBorder="1" applyAlignment="1" applyProtection="1">
      <alignment horizontal="left" wrapText="1"/>
      <protection locked="0"/>
    </xf>
    <xf numFmtId="0" fontId="23" fillId="0" borderId="36" xfId="1" applyNumberFormat="1" applyFont="1" applyFill="1" applyBorder="1" applyAlignment="1" applyProtection="1">
      <alignment horizontal="left" wrapText="1"/>
      <protection locked="0"/>
    </xf>
    <xf numFmtId="0" fontId="29" fillId="0" borderId="83" xfId="1" applyNumberFormat="1" applyFont="1" applyFill="1" applyBorder="1" applyAlignment="1" applyProtection="1">
      <alignment horizontal="left" wrapText="1"/>
      <protection locked="0"/>
    </xf>
    <xf numFmtId="0" fontId="23" fillId="0" borderId="15" xfId="1" applyNumberFormat="1" applyFont="1" applyFill="1" applyBorder="1" applyAlignment="1" applyProtection="1">
      <alignment horizontal="left" wrapText="1"/>
      <protection locked="0"/>
    </xf>
    <xf numFmtId="0" fontId="23" fillId="0" borderId="35" xfId="1" applyNumberFormat="1" applyFont="1" applyFill="1" applyBorder="1" applyAlignment="1" applyProtection="1">
      <alignment horizontal="left" wrapText="1"/>
      <protection locked="0"/>
    </xf>
    <xf numFmtId="0" fontId="28" fillId="3" borderId="7" xfId="1" applyFont="1" applyFill="1" applyBorder="1" applyAlignment="1" applyProtection="1">
      <alignment horizontal="left" vertical="center" wrapText="1"/>
      <protection locked="0"/>
    </xf>
    <xf numFmtId="0" fontId="27" fillId="0" borderId="45" xfId="0" applyFont="1" applyBorder="1" applyAlignment="1" applyProtection="1">
      <protection locked="0"/>
    </xf>
    <xf numFmtId="0" fontId="26" fillId="0" borderId="45" xfId="0" applyFont="1" applyFill="1" applyBorder="1" applyAlignment="1" applyProtection="1">
      <alignment horizontal="right" wrapText="1"/>
      <protection locked="0"/>
    </xf>
    <xf numFmtId="0" fontId="26" fillId="0" borderId="47" xfId="0" applyFont="1" applyFill="1" applyBorder="1" applyAlignment="1" applyProtection="1">
      <alignment horizontal="right" wrapText="1"/>
      <protection locked="0"/>
    </xf>
    <xf numFmtId="0" fontId="28" fillId="3" borderId="11" xfId="1" applyFont="1" applyFill="1" applyBorder="1" applyAlignment="1" applyProtection="1">
      <alignment horizontal="left" vertical="center" wrapText="1"/>
      <protection locked="0"/>
    </xf>
    <xf numFmtId="0" fontId="23" fillId="0" borderId="17" xfId="0" applyFont="1" applyFill="1" applyBorder="1" applyAlignment="1" applyProtection="1">
      <alignment horizontal="left" wrapText="1"/>
      <protection locked="0"/>
    </xf>
    <xf numFmtId="0" fontId="23" fillId="0" borderId="33" xfId="0" applyFont="1" applyFill="1" applyBorder="1" applyAlignment="1" applyProtection="1">
      <alignment horizontal="left" wrapText="1"/>
      <protection locked="0"/>
    </xf>
    <xf numFmtId="0" fontId="30" fillId="3" borderId="2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left" vertical="center" wrapText="1"/>
      <protection locked="0"/>
    </xf>
    <xf numFmtId="0" fontId="23" fillId="0" borderId="36" xfId="0" applyNumberFormat="1" applyFont="1" applyFill="1" applyBorder="1" applyAlignment="1" applyProtection="1">
      <alignment horizontal="left" wrapText="1"/>
      <protection locked="0"/>
    </xf>
    <xf numFmtId="0" fontId="28" fillId="3" borderId="23" xfId="1" applyFont="1" applyFill="1" applyBorder="1" applyAlignment="1" applyProtection="1">
      <alignment horizontal="center" vertical="center" wrapText="1"/>
      <protection locked="0"/>
    </xf>
    <xf numFmtId="0" fontId="28" fillId="3" borderId="21" xfId="1" applyFont="1" applyFill="1" applyBorder="1" applyAlignment="1" applyProtection="1">
      <alignment horizontal="left" vertical="center" wrapText="1"/>
      <protection locked="0"/>
    </xf>
    <xf numFmtId="0" fontId="28" fillId="3" borderId="10" xfId="1" applyFont="1" applyFill="1" applyBorder="1" applyAlignment="1" applyProtection="1">
      <alignment horizontal="center" vertical="center" wrapText="1"/>
      <protection locked="0"/>
    </xf>
    <xf numFmtId="0" fontId="19" fillId="3" borderId="138" xfId="0" applyNumberFormat="1" applyFont="1" applyFill="1" applyBorder="1" applyAlignment="1" applyProtection="1">
      <alignment horizontal="right" wrapText="1"/>
    </xf>
    <xf numFmtId="0" fontId="19" fillId="0" borderId="108" xfId="0" applyNumberFormat="1" applyFont="1" applyFill="1" applyBorder="1" applyAlignment="1" applyProtection="1">
      <alignment horizontal="right" wrapText="1"/>
      <protection locked="0"/>
    </xf>
    <xf numFmtId="0" fontId="27" fillId="0" borderId="108" xfId="0" applyNumberFormat="1" applyFont="1" applyFill="1" applyBorder="1" applyAlignment="1" applyProtection="1">
      <alignment horizontal="right" wrapText="1"/>
      <protection locked="0"/>
    </xf>
    <xf numFmtId="0" fontId="27" fillId="0" borderId="109" xfId="0" quotePrefix="1" applyNumberFormat="1" applyFont="1" applyFill="1" applyBorder="1" applyAlignment="1" applyProtection="1">
      <alignment horizontal="right" wrapText="1"/>
      <protection locked="0"/>
    </xf>
    <xf numFmtId="0" fontId="29" fillId="0" borderId="110" xfId="0" applyNumberFormat="1" applyFont="1" applyFill="1" applyBorder="1" applyAlignment="1" applyProtection="1">
      <alignment horizontal="left" wrapText="1"/>
      <protection locked="0"/>
    </xf>
    <xf numFmtId="0" fontId="29" fillId="0" borderId="143" xfId="0" applyNumberFormat="1" applyFont="1" applyFill="1" applyBorder="1" applyAlignment="1" applyProtection="1">
      <alignment horizontal="left" wrapText="1"/>
      <protection locked="0"/>
    </xf>
    <xf numFmtId="0" fontId="23" fillId="0" borderId="108" xfId="0" applyNumberFormat="1" applyFont="1" applyFill="1" applyBorder="1" applyAlignment="1" applyProtection="1">
      <alignment horizontal="left" wrapText="1"/>
      <protection locked="0"/>
    </xf>
    <xf numFmtId="0" fontId="23" fillId="0" borderId="109" xfId="0" applyNumberFormat="1" applyFont="1" applyFill="1" applyBorder="1" applyAlignment="1" applyProtection="1">
      <alignment horizontal="left" wrapText="1"/>
      <protection locked="0"/>
    </xf>
    <xf numFmtId="0" fontId="27" fillId="0" borderId="31" xfId="0" quotePrefix="1" applyNumberFormat="1" applyFont="1" applyFill="1" applyBorder="1" applyAlignment="1" applyProtection="1">
      <alignment horizontal="right" wrapText="1"/>
      <protection locked="0"/>
    </xf>
    <xf numFmtId="0" fontId="19" fillId="0" borderId="19" xfId="0" applyNumberFormat="1" applyFont="1" applyFill="1" applyBorder="1" applyAlignment="1" applyProtection="1">
      <alignment horizontal="right" wrapText="1"/>
      <protection locked="0"/>
    </xf>
    <xf numFmtId="0" fontId="19" fillId="3" borderId="138" xfId="0" applyNumberFormat="1" applyFont="1" applyFill="1" applyBorder="1" applyAlignment="1" applyProtection="1">
      <alignment horizontal="right" wrapText="1"/>
      <protection locked="0"/>
    </xf>
    <xf numFmtId="0" fontId="27" fillId="0" borderId="36" xfId="0" applyNumberFormat="1" applyFont="1" applyFill="1" applyBorder="1" applyAlignment="1" applyProtection="1">
      <alignment horizontal="right" wrapText="1"/>
      <protection locked="0"/>
    </xf>
    <xf numFmtId="0" fontId="27" fillId="0" borderId="109" xfId="0" applyNumberFormat="1" applyFont="1" applyFill="1" applyBorder="1" applyAlignment="1" applyProtection="1">
      <alignment horizontal="right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19" fillId="0" borderId="15" xfId="0" applyNumberFormat="1" applyFont="1" applyFill="1" applyBorder="1" applyAlignment="1" applyProtection="1">
      <alignment horizontal="right" wrapText="1"/>
      <protection locked="0"/>
    </xf>
    <xf numFmtId="0" fontId="19" fillId="3" borderId="58" xfId="0" applyNumberFormat="1" applyFont="1" applyFill="1" applyBorder="1" applyAlignment="1" applyProtection="1">
      <alignment horizontal="right" wrapText="1"/>
      <protection locked="0"/>
    </xf>
    <xf numFmtId="0" fontId="27" fillId="0" borderId="15" xfId="0" applyNumberFormat="1" applyFont="1" applyFill="1" applyBorder="1" applyAlignment="1" applyProtection="1">
      <alignment horizontal="right" wrapText="1"/>
      <protection locked="0"/>
    </xf>
    <xf numFmtId="0" fontId="27" fillId="0" borderId="35" xfId="0" applyNumberFormat="1" applyFont="1" applyFill="1" applyBorder="1" applyAlignment="1" applyProtection="1">
      <alignment horizontal="right" wrapText="1"/>
      <protection locked="0"/>
    </xf>
    <xf numFmtId="0" fontId="30" fillId="3" borderId="20" xfId="0" applyFont="1" applyFill="1" applyBorder="1" applyAlignment="1" applyProtection="1">
      <alignment horizontal="center" vertical="center" wrapText="1"/>
      <protection locked="0"/>
    </xf>
    <xf numFmtId="0" fontId="27" fillId="5" borderId="31" xfId="0" applyFont="1" applyFill="1" applyBorder="1" applyAlignment="1" applyProtection="1">
      <alignment horizontal="right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protection locked="0"/>
    </xf>
    <xf numFmtId="0" fontId="26" fillId="0" borderId="48" xfId="0" applyFont="1" applyBorder="1" applyAlignment="1" applyProtection="1"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19" fillId="0" borderId="48" xfId="0" applyFont="1" applyFill="1" applyBorder="1" applyAlignment="1" applyProtection="1">
      <alignment horizontal="right" wrapText="1"/>
    </xf>
    <xf numFmtId="0" fontId="27" fillId="0" borderId="48" xfId="0" applyFont="1" applyFill="1" applyBorder="1" applyAlignment="1" applyProtection="1">
      <alignment horizontal="right" wrapText="1"/>
    </xf>
    <xf numFmtId="0" fontId="27" fillId="0" borderId="49" xfId="0" applyFont="1" applyFill="1" applyBorder="1" applyAlignment="1" applyProtection="1">
      <alignment horizontal="right" wrapText="1"/>
    </xf>
    <xf numFmtId="0" fontId="29" fillId="0" borderId="74" xfId="0" applyFont="1" applyFill="1" applyBorder="1" applyAlignment="1" applyProtection="1">
      <alignment horizontal="left" wrapText="1"/>
      <protection locked="0"/>
    </xf>
    <xf numFmtId="0" fontId="29" fillId="0" borderId="145" xfId="0" applyFont="1" applyFill="1" applyBorder="1" applyAlignment="1" applyProtection="1">
      <alignment horizontal="left" wrapText="1"/>
      <protection locked="0"/>
    </xf>
    <xf numFmtId="0" fontId="23" fillId="0" borderId="48" xfId="0" applyFont="1" applyFill="1" applyBorder="1" applyAlignment="1" applyProtection="1">
      <alignment horizontal="left" wrapText="1"/>
      <protection locked="0"/>
    </xf>
    <xf numFmtId="49" fontId="23" fillId="0" borderId="84" xfId="2" applyNumberFormat="1" applyFont="1" applyFill="1" applyBorder="1" applyAlignment="1" applyProtection="1">
      <alignment horizontal="left"/>
      <protection locked="0"/>
    </xf>
    <xf numFmtId="0" fontId="23" fillId="0" borderId="49" xfId="0" applyFont="1" applyFill="1" applyBorder="1" applyAlignment="1" applyProtection="1">
      <alignment horizontal="left" wrapText="1"/>
      <protection locked="0"/>
    </xf>
    <xf numFmtId="2" fontId="24" fillId="3" borderId="8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6" xfId="0" applyFont="1" applyBorder="1" applyAlignment="1" applyProtection="1">
      <protection locked="0"/>
    </xf>
    <xf numFmtId="0" fontId="26" fillId="0" borderId="86" xfId="0" applyFont="1" applyFill="1" applyBorder="1" applyAlignment="1" applyProtection="1">
      <alignment horizontal="center"/>
      <protection locked="0"/>
    </xf>
    <xf numFmtId="0" fontId="26" fillId="0" borderId="86" xfId="0" applyFont="1" applyBorder="1" applyAlignment="1" applyProtection="1">
      <protection locked="0"/>
    </xf>
    <xf numFmtId="0" fontId="26" fillId="0" borderId="86" xfId="0" applyFont="1" applyBorder="1" applyAlignment="1" applyProtection="1">
      <alignment horizontal="center"/>
      <protection locked="0"/>
    </xf>
    <xf numFmtId="0" fontId="19" fillId="0" borderId="86" xfId="0" applyFont="1" applyFill="1" applyBorder="1" applyAlignment="1" applyProtection="1">
      <alignment horizontal="right" wrapText="1"/>
      <protection locked="0"/>
    </xf>
    <xf numFmtId="0" fontId="27" fillId="0" borderId="86" xfId="0" applyFont="1" applyFill="1" applyBorder="1" applyAlignment="1" applyProtection="1">
      <alignment horizontal="right" wrapText="1"/>
      <protection locked="0"/>
    </xf>
    <xf numFmtId="0" fontId="27" fillId="0" borderId="87" xfId="0" applyFont="1" applyFill="1" applyBorder="1" applyAlignment="1" applyProtection="1">
      <alignment horizontal="right" wrapText="1"/>
      <protection locked="0"/>
    </xf>
    <xf numFmtId="0" fontId="29" fillId="0" borderId="88" xfId="0" applyFont="1" applyFill="1" applyBorder="1" applyAlignment="1" applyProtection="1">
      <alignment horizontal="left" wrapText="1"/>
      <protection locked="0"/>
    </xf>
    <xf numFmtId="0" fontId="29" fillId="0" borderId="161" xfId="0" applyFont="1" applyFill="1" applyBorder="1" applyAlignment="1" applyProtection="1">
      <alignment horizontal="left" wrapText="1"/>
      <protection locked="0"/>
    </xf>
    <xf numFmtId="0" fontId="29" fillId="0" borderId="146" xfId="0" applyFont="1" applyFill="1" applyBorder="1" applyAlignment="1" applyProtection="1">
      <alignment horizontal="left" wrapText="1"/>
      <protection locked="0"/>
    </xf>
    <xf numFmtId="0" fontId="23" fillId="0" borderId="86" xfId="0" applyFont="1" applyFill="1" applyBorder="1" applyAlignment="1" applyProtection="1">
      <alignment horizontal="left" wrapText="1"/>
      <protection locked="0"/>
    </xf>
    <xf numFmtId="49" fontId="23" fillId="0" borderId="86" xfId="2" applyNumberFormat="1" applyFont="1" applyFill="1" applyBorder="1" applyAlignment="1" applyProtection="1">
      <alignment horizontal="left"/>
      <protection locked="0"/>
    </xf>
    <xf numFmtId="49" fontId="23" fillId="0" borderId="89" xfId="2" applyNumberFormat="1" applyFont="1" applyFill="1" applyBorder="1" applyAlignment="1" applyProtection="1">
      <alignment horizontal="left"/>
      <protection locked="0"/>
    </xf>
    <xf numFmtId="0" fontId="23" fillId="0" borderId="87" xfId="0" applyFont="1" applyFill="1" applyBorder="1" applyAlignment="1" applyProtection="1">
      <alignment horizontal="left" wrapText="1"/>
      <protection locked="0"/>
    </xf>
    <xf numFmtId="2" fontId="24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91" xfId="0" applyFont="1" applyBorder="1" applyAlignment="1" applyProtection="1">
      <protection locked="0"/>
    </xf>
    <xf numFmtId="0" fontId="26" fillId="0" borderId="91" xfId="0" applyFont="1" applyFill="1" applyBorder="1" applyAlignment="1" applyProtection="1">
      <alignment horizontal="center"/>
      <protection locked="0"/>
    </xf>
    <xf numFmtId="0" fontId="26" fillId="0" borderId="91" xfId="0" applyFont="1" applyBorder="1" applyAlignment="1" applyProtection="1">
      <protection locked="0"/>
    </xf>
    <xf numFmtId="0" fontId="26" fillId="0" borderId="91" xfId="0" applyFont="1" applyBorder="1" applyAlignment="1" applyProtection="1">
      <alignment horizontal="center"/>
      <protection locked="0"/>
    </xf>
    <xf numFmtId="0" fontId="19" fillId="0" borderId="91" xfId="0" applyFont="1" applyFill="1" applyBorder="1" applyAlignment="1" applyProtection="1">
      <alignment horizontal="right" wrapText="1"/>
      <protection locked="0"/>
    </xf>
    <xf numFmtId="0" fontId="27" fillId="0" borderId="91" xfId="0" applyFont="1" applyFill="1" applyBorder="1" applyAlignment="1" applyProtection="1">
      <alignment horizontal="right" wrapText="1"/>
      <protection locked="0"/>
    </xf>
    <xf numFmtId="0" fontId="27" fillId="0" borderId="92" xfId="0" applyFont="1" applyFill="1" applyBorder="1" applyAlignment="1" applyProtection="1">
      <alignment horizontal="right" wrapText="1"/>
      <protection locked="0"/>
    </xf>
    <xf numFmtId="0" fontId="29" fillId="0" borderId="93" xfId="0" applyFont="1" applyFill="1" applyBorder="1" applyAlignment="1" applyProtection="1">
      <alignment horizontal="left" wrapText="1"/>
      <protection locked="0"/>
    </xf>
    <xf numFmtId="0" fontId="29" fillId="0" borderId="162" xfId="0" applyFont="1" applyFill="1" applyBorder="1" applyAlignment="1" applyProtection="1">
      <alignment horizontal="left" wrapText="1"/>
      <protection locked="0"/>
    </xf>
    <xf numFmtId="0" fontId="29" fillId="0" borderId="147" xfId="0" applyFont="1" applyFill="1" applyBorder="1" applyAlignment="1" applyProtection="1">
      <alignment horizontal="left" wrapText="1"/>
      <protection locked="0"/>
    </xf>
    <xf numFmtId="0" fontId="23" fillId="0" borderId="91" xfId="0" applyFont="1" applyFill="1" applyBorder="1" applyAlignment="1" applyProtection="1">
      <alignment horizontal="left" wrapText="1"/>
      <protection locked="0"/>
    </xf>
    <xf numFmtId="49" fontId="23" fillId="0" borderId="91" xfId="2" applyNumberFormat="1" applyFont="1" applyFill="1" applyBorder="1" applyAlignment="1" applyProtection="1">
      <alignment horizontal="left"/>
      <protection locked="0"/>
    </xf>
    <xf numFmtId="49" fontId="23" fillId="0" borderId="94" xfId="2" applyNumberFormat="1" applyFont="1" applyFill="1" applyBorder="1" applyAlignment="1" applyProtection="1">
      <alignment horizontal="left"/>
      <protection locked="0"/>
    </xf>
    <xf numFmtId="0" fontId="23" fillId="0" borderId="92" xfId="0" applyFont="1" applyFill="1" applyBorder="1" applyAlignment="1" applyProtection="1">
      <alignment horizontal="left" wrapText="1"/>
      <protection locked="0"/>
    </xf>
    <xf numFmtId="0" fontId="27" fillId="0" borderId="93" xfId="0" applyFont="1" applyFill="1" applyBorder="1" applyAlignment="1" applyProtection="1">
      <alignment horizontal="left" wrapText="1"/>
      <protection locked="0"/>
    </xf>
    <xf numFmtId="0" fontId="26" fillId="0" borderId="162" xfId="0" applyFont="1" applyFill="1" applyBorder="1" applyAlignment="1" applyProtection="1">
      <alignment horizontal="left" wrapText="1"/>
      <protection locked="0"/>
    </xf>
    <xf numFmtId="0" fontId="27" fillId="0" borderId="147" xfId="0" applyFont="1" applyFill="1" applyBorder="1" applyAlignment="1" applyProtection="1">
      <alignment horizontal="left" wrapText="1"/>
      <protection locked="0"/>
    </xf>
    <xf numFmtId="0" fontId="19" fillId="0" borderId="91" xfId="0" applyNumberFormat="1" applyFont="1" applyFill="1" applyBorder="1" applyAlignment="1" applyProtection="1">
      <alignment horizontal="right" wrapText="1"/>
      <protection locked="0"/>
    </xf>
    <xf numFmtId="0" fontId="27" fillId="0" borderId="91" xfId="0" applyNumberFormat="1" applyFont="1" applyFill="1" applyBorder="1" applyAlignment="1" applyProtection="1">
      <alignment horizontal="right" wrapText="1"/>
      <protection locked="0"/>
    </xf>
    <xf numFmtId="0" fontId="27" fillId="0" borderId="92" xfId="0" applyNumberFormat="1" applyFont="1" applyFill="1" applyBorder="1" applyAlignment="1" applyProtection="1">
      <alignment horizontal="right" wrapText="1"/>
      <protection locked="0"/>
    </xf>
    <xf numFmtId="0" fontId="29" fillId="0" borderId="93" xfId="0" applyNumberFormat="1" applyFont="1" applyFill="1" applyBorder="1" applyAlignment="1" applyProtection="1">
      <alignment horizontal="left" wrapText="1"/>
      <protection locked="0"/>
    </xf>
    <xf numFmtId="0" fontId="29" fillId="0" borderId="147" xfId="0" applyNumberFormat="1" applyFont="1" applyFill="1" applyBorder="1" applyAlignment="1" applyProtection="1">
      <alignment horizontal="left" wrapText="1"/>
      <protection locked="0"/>
    </xf>
    <xf numFmtId="0" fontId="23" fillId="0" borderId="91" xfId="0" applyNumberFormat="1" applyFont="1" applyFill="1" applyBorder="1" applyAlignment="1" applyProtection="1">
      <alignment horizontal="left" wrapText="1"/>
      <protection locked="0"/>
    </xf>
    <xf numFmtId="0" fontId="23" fillId="0" borderId="92" xfId="0" applyNumberFormat="1" applyFont="1" applyFill="1" applyBorder="1" applyAlignment="1" applyProtection="1">
      <alignment horizontal="left" wrapText="1"/>
      <protection locked="0"/>
    </xf>
    <xf numFmtId="2" fontId="24" fillId="3" borderId="11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5" xfId="0" applyFont="1" applyBorder="1" applyAlignment="1" applyProtection="1">
      <protection locked="0"/>
    </xf>
    <xf numFmtId="0" fontId="26" fillId="0" borderId="115" xfId="0" applyFont="1" applyFill="1" applyBorder="1" applyAlignment="1" applyProtection="1">
      <alignment horizontal="center"/>
      <protection locked="0"/>
    </xf>
    <xf numFmtId="0" fontId="26" fillId="0" borderId="115" xfId="0" applyFont="1" applyBorder="1" applyAlignment="1" applyProtection="1">
      <protection locked="0"/>
    </xf>
    <xf numFmtId="0" fontId="26" fillId="0" borderId="115" xfId="0" applyFont="1" applyBorder="1" applyAlignment="1" applyProtection="1">
      <alignment horizontal="center"/>
      <protection locked="0"/>
    </xf>
    <xf numFmtId="0" fontId="19" fillId="0" borderId="115" xfId="0" applyNumberFormat="1" applyFont="1" applyFill="1" applyBorder="1" applyAlignment="1" applyProtection="1">
      <alignment horizontal="right" wrapText="1"/>
      <protection locked="0"/>
    </xf>
    <xf numFmtId="0" fontId="27" fillId="0" borderId="115" xfId="0" applyNumberFormat="1" applyFont="1" applyFill="1" applyBorder="1" applyAlignment="1" applyProtection="1">
      <alignment horizontal="right" wrapText="1"/>
      <protection locked="0"/>
    </xf>
    <xf numFmtId="0" fontId="27" fillId="0" borderId="116" xfId="0" applyNumberFormat="1" applyFont="1" applyFill="1" applyBorder="1" applyAlignment="1" applyProtection="1">
      <alignment horizontal="right" wrapText="1"/>
      <protection locked="0"/>
    </xf>
    <xf numFmtId="0" fontId="29" fillId="0" borderId="117" xfId="0" applyNumberFormat="1" applyFont="1" applyFill="1" applyBorder="1" applyAlignment="1" applyProtection="1">
      <alignment horizontal="left" wrapText="1"/>
      <protection locked="0"/>
    </xf>
    <xf numFmtId="0" fontId="29" fillId="0" borderId="163" xfId="0" applyFont="1" applyFill="1" applyBorder="1" applyAlignment="1" applyProtection="1">
      <alignment horizontal="left" wrapText="1"/>
      <protection locked="0"/>
    </xf>
    <xf numFmtId="0" fontId="29" fillId="0" borderId="148" xfId="0" applyNumberFormat="1" applyFont="1" applyFill="1" applyBorder="1" applyAlignment="1" applyProtection="1">
      <alignment horizontal="left" wrapText="1"/>
      <protection locked="0"/>
    </xf>
    <xf numFmtId="0" fontId="23" fillId="0" borderId="115" xfId="0" applyNumberFormat="1" applyFont="1" applyFill="1" applyBorder="1" applyAlignment="1" applyProtection="1">
      <alignment horizontal="left" wrapText="1"/>
      <protection locked="0"/>
    </xf>
    <xf numFmtId="49" fontId="23" fillId="0" borderId="115" xfId="2" applyNumberFormat="1" applyFont="1" applyFill="1" applyBorder="1" applyAlignment="1" applyProtection="1">
      <alignment horizontal="left"/>
      <protection locked="0"/>
    </xf>
    <xf numFmtId="49" fontId="23" fillId="0" borderId="118" xfId="2" applyNumberFormat="1" applyFont="1" applyFill="1" applyBorder="1" applyAlignment="1" applyProtection="1">
      <alignment horizontal="left"/>
      <protection locked="0"/>
    </xf>
    <xf numFmtId="0" fontId="23" fillId="0" borderId="116" xfId="0" applyNumberFormat="1" applyFont="1" applyFill="1" applyBorder="1" applyAlignment="1" applyProtection="1">
      <alignment horizontal="left" wrapText="1"/>
      <protection locked="0"/>
    </xf>
    <xf numFmtId="2" fontId="24" fillId="3" borderId="12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5" xfId="0" applyFont="1" applyBorder="1" applyAlignment="1" applyProtection="1">
      <protection locked="0"/>
    </xf>
    <xf numFmtId="0" fontId="26" fillId="0" borderId="125" xfId="0" applyFont="1" applyFill="1" applyBorder="1" applyAlignment="1" applyProtection="1">
      <alignment horizontal="center"/>
      <protection locked="0"/>
    </xf>
    <xf numFmtId="0" fontId="26" fillId="0" borderId="125" xfId="0" applyFont="1" applyBorder="1" applyAlignment="1" applyProtection="1">
      <protection locked="0"/>
    </xf>
    <xf numFmtId="0" fontId="26" fillId="0" borderId="125" xfId="0" applyFont="1" applyBorder="1" applyAlignment="1" applyProtection="1">
      <alignment horizontal="center"/>
      <protection locked="0"/>
    </xf>
    <xf numFmtId="0" fontId="19" fillId="0" borderId="125" xfId="0" applyFont="1" applyFill="1" applyBorder="1" applyAlignment="1" applyProtection="1">
      <alignment horizontal="right" wrapText="1"/>
      <protection locked="0"/>
    </xf>
    <xf numFmtId="0" fontId="27" fillId="0" borderId="125" xfId="0" applyFont="1" applyFill="1" applyBorder="1" applyAlignment="1" applyProtection="1">
      <alignment horizontal="right" wrapText="1"/>
      <protection locked="0"/>
    </xf>
    <xf numFmtId="0" fontId="27" fillId="0" borderId="126" xfId="0" applyFont="1" applyFill="1" applyBorder="1" applyAlignment="1" applyProtection="1">
      <alignment horizontal="right" wrapText="1"/>
      <protection locked="0"/>
    </xf>
    <xf numFmtId="0" fontId="29" fillId="0" borderId="127" xfId="0" applyFont="1" applyFill="1" applyBorder="1" applyAlignment="1" applyProtection="1">
      <alignment horizontal="left" wrapText="1"/>
      <protection locked="0"/>
    </xf>
    <xf numFmtId="0" fontId="29" fillId="0" borderId="164" xfId="0" applyFont="1" applyFill="1" applyBorder="1" applyAlignment="1" applyProtection="1">
      <alignment horizontal="left" wrapText="1"/>
      <protection locked="0"/>
    </xf>
    <xf numFmtId="0" fontId="29" fillId="0" borderId="149" xfId="0" applyFont="1" applyFill="1" applyBorder="1" applyAlignment="1" applyProtection="1">
      <alignment horizontal="left" wrapText="1"/>
      <protection locked="0"/>
    </xf>
    <xf numFmtId="0" fontId="23" fillId="0" borderId="125" xfId="0" applyFont="1" applyFill="1" applyBorder="1" applyAlignment="1" applyProtection="1">
      <alignment horizontal="left" wrapText="1"/>
      <protection locked="0"/>
    </xf>
    <xf numFmtId="49" fontId="23" fillId="0" borderId="125" xfId="2" applyNumberFormat="1" applyFont="1" applyFill="1" applyBorder="1" applyAlignment="1" applyProtection="1">
      <alignment horizontal="left"/>
      <protection locked="0"/>
    </xf>
    <xf numFmtId="49" fontId="23" fillId="0" borderId="128" xfId="2" applyNumberFormat="1" applyFont="1" applyFill="1" applyBorder="1" applyAlignment="1" applyProtection="1">
      <alignment horizontal="left"/>
      <protection locked="0"/>
    </xf>
    <xf numFmtId="0" fontId="23" fillId="0" borderId="126" xfId="0" applyFont="1" applyFill="1" applyBorder="1" applyAlignment="1" applyProtection="1">
      <alignment horizontal="left" wrapText="1"/>
      <protection locked="0"/>
    </xf>
    <xf numFmtId="2" fontId="24" fillId="3" borderId="12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0" xfId="0" applyFont="1" applyBorder="1" applyAlignment="1" applyProtection="1">
      <protection locked="0"/>
    </xf>
    <xf numFmtId="0" fontId="26" fillId="0" borderId="130" xfId="0" applyFont="1" applyFill="1" applyBorder="1" applyAlignment="1" applyProtection="1">
      <alignment horizontal="center"/>
      <protection locked="0"/>
    </xf>
    <xf numFmtId="0" fontId="26" fillId="0" borderId="130" xfId="0" applyFont="1" applyBorder="1" applyAlignment="1" applyProtection="1">
      <protection locked="0"/>
    </xf>
    <xf numFmtId="0" fontId="26" fillId="0" borderId="130" xfId="0" applyFont="1" applyBorder="1" applyAlignment="1" applyProtection="1">
      <alignment horizontal="center"/>
      <protection locked="0"/>
    </xf>
    <xf numFmtId="0" fontId="19" fillId="0" borderId="130" xfId="0" applyNumberFormat="1" applyFont="1" applyFill="1" applyBorder="1" applyAlignment="1" applyProtection="1">
      <alignment horizontal="right" wrapText="1"/>
      <protection locked="0"/>
    </xf>
    <xf numFmtId="0" fontId="27" fillId="0" borderId="130" xfId="0" applyNumberFormat="1" applyFont="1" applyFill="1" applyBorder="1" applyAlignment="1" applyProtection="1">
      <alignment horizontal="right" wrapText="1"/>
      <protection locked="0"/>
    </xf>
    <xf numFmtId="0" fontId="27" fillId="0" borderId="131" xfId="0" applyNumberFormat="1" applyFont="1" applyFill="1" applyBorder="1" applyAlignment="1" applyProtection="1">
      <alignment horizontal="right" wrapText="1"/>
      <protection locked="0"/>
    </xf>
    <xf numFmtId="0" fontId="29" fillId="0" borderId="132" xfId="0" applyNumberFormat="1" applyFont="1" applyFill="1" applyBorder="1" applyAlignment="1" applyProtection="1">
      <alignment horizontal="left" wrapText="1"/>
      <protection locked="0"/>
    </xf>
    <xf numFmtId="0" fontId="29" fillId="0" borderId="165" xfId="0" applyFont="1" applyFill="1" applyBorder="1" applyAlignment="1" applyProtection="1">
      <alignment horizontal="left" wrapText="1"/>
      <protection locked="0"/>
    </xf>
    <xf numFmtId="0" fontId="29" fillId="0" borderId="150" xfId="0" applyNumberFormat="1" applyFont="1" applyFill="1" applyBorder="1" applyAlignment="1" applyProtection="1">
      <alignment horizontal="left" wrapText="1"/>
      <protection locked="0"/>
    </xf>
    <xf numFmtId="0" fontId="23" fillId="0" borderId="130" xfId="0" applyNumberFormat="1" applyFont="1" applyFill="1" applyBorder="1" applyAlignment="1" applyProtection="1">
      <alignment horizontal="left" wrapText="1"/>
      <protection locked="0"/>
    </xf>
    <xf numFmtId="49" fontId="23" fillId="0" borderId="130" xfId="2" applyNumberFormat="1" applyFont="1" applyFill="1" applyBorder="1" applyAlignment="1" applyProtection="1">
      <alignment horizontal="left"/>
      <protection locked="0"/>
    </xf>
    <xf numFmtId="49" fontId="23" fillId="0" borderId="133" xfId="2" applyNumberFormat="1" applyFont="1" applyFill="1" applyBorder="1" applyAlignment="1" applyProtection="1">
      <alignment horizontal="left"/>
      <protection locked="0"/>
    </xf>
    <xf numFmtId="0" fontId="23" fillId="0" borderId="131" xfId="0" applyNumberFormat="1" applyFont="1" applyFill="1" applyBorder="1" applyAlignment="1" applyProtection="1">
      <alignment horizontal="left" wrapText="1"/>
      <protection locked="0"/>
    </xf>
    <xf numFmtId="2" fontId="24" fillId="3" borderId="1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0" xfId="0" applyFont="1" applyBorder="1" applyAlignment="1" applyProtection="1">
      <protection locked="0"/>
    </xf>
    <xf numFmtId="0" fontId="26" fillId="0" borderId="120" xfId="0" applyFont="1" applyFill="1" applyBorder="1" applyAlignment="1" applyProtection="1">
      <alignment horizontal="center"/>
      <protection locked="0"/>
    </xf>
    <xf numFmtId="0" fontId="26" fillId="0" borderId="120" xfId="0" applyFont="1" applyBorder="1" applyAlignment="1" applyProtection="1">
      <protection locked="0"/>
    </xf>
    <xf numFmtId="0" fontId="26" fillId="0" borderId="120" xfId="0" applyFont="1" applyBorder="1" applyAlignment="1" applyProtection="1">
      <alignment horizontal="center"/>
      <protection locked="0"/>
    </xf>
    <xf numFmtId="0" fontId="19" fillId="0" borderId="120" xfId="0" applyNumberFormat="1" applyFont="1" applyFill="1" applyBorder="1" applyAlignment="1" applyProtection="1">
      <alignment horizontal="right" wrapText="1"/>
    </xf>
    <xf numFmtId="0" fontId="19" fillId="3" borderId="113" xfId="0" applyNumberFormat="1" applyFont="1" applyFill="1" applyBorder="1" applyAlignment="1" applyProtection="1">
      <alignment horizontal="right" wrapText="1"/>
    </xf>
    <xf numFmtId="0" fontId="27" fillId="0" borderId="120" xfId="0" applyNumberFormat="1" applyFont="1" applyFill="1" applyBorder="1" applyAlignment="1" applyProtection="1">
      <alignment horizontal="right" wrapText="1"/>
    </xf>
    <xf numFmtId="0" fontId="27" fillId="0" borderId="121" xfId="0" applyNumberFormat="1" applyFont="1" applyFill="1" applyBorder="1" applyAlignment="1" applyProtection="1">
      <alignment horizontal="right" wrapText="1"/>
    </xf>
    <xf numFmtId="0" fontId="29" fillId="0" borderId="122" xfId="0" applyNumberFormat="1" applyFont="1" applyFill="1" applyBorder="1" applyAlignment="1" applyProtection="1">
      <alignment horizontal="left" wrapText="1"/>
      <protection locked="0"/>
    </xf>
    <xf numFmtId="0" fontId="29" fillId="0" borderId="166" xfId="0" applyFont="1" applyFill="1" applyBorder="1" applyAlignment="1" applyProtection="1">
      <alignment horizontal="left" wrapText="1"/>
      <protection locked="0"/>
    </xf>
    <xf numFmtId="0" fontId="29" fillId="0" borderId="151" xfId="0" applyNumberFormat="1" applyFont="1" applyFill="1" applyBorder="1" applyAlignment="1" applyProtection="1">
      <alignment horizontal="left" wrapText="1"/>
      <protection locked="0"/>
    </xf>
    <xf numFmtId="0" fontId="23" fillId="0" borderId="120" xfId="0" applyNumberFormat="1" applyFont="1" applyFill="1" applyBorder="1" applyAlignment="1" applyProtection="1">
      <alignment horizontal="left" wrapText="1"/>
      <protection locked="0"/>
    </xf>
    <xf numFmtId="49" fontId="23" fillId="0" borderId="120" xfId="2" applyNumberFormat="1" applyFont="1" applyFill="1" applyBorder="1" applyAlignment="1" applyProtection="1">
      <alignment horizontal="left"/>
      <protection locked="0"/>
    </xf>
    <xf numFmtId="49" fontId="23" fillId="0" borderId="123" xfId="2" applyNumberFormat="1" applyFont="1" applyFill="1" applyBorder="1" applyAlignment="1" applyProtection="1">
      <alignment horizontal="left"/>
      <protection locked="0"/>
    </xf>
    <xf numFmtId="0" fontId="23" fillId="0" borderId="121" xfId="0" applyNumberFormat="1" applyFont="1" applyFill="1" applyBorder="1" applyAlignment="1" applyProtection="1">
      <alignment horizontal="left" wrapText="1"/>
      <protection locked="0"/>
    </xf>
    <xf numFmtId="0" fontId="19" fillId="0" borderId="91" xfId="0" applyNumberFormat="1" applyFont="1" applyFill="1" applyBorder="1" applyAlignment="1" applyProtection="1">
      <alignment horizontal="right" wrapText="1"/>
    </xf>
    <xf numFmtId="0" fontId="27" fillId="0" borderId="91" xfId="0" applyNumberFormat="1" applyFont="1" applyFill="1" applyBorder="1" applyAlignment="1" applyProtection="1">
      <alignment horizontal="right" wrapText="1"/>
    </xf>
    <xf numFmtId="0" fontId="27" fillId="0" borderId="92" xfId="0" applyNumberFormat="1" applyFont="1" applyFill="1" applyBorder="1" applyAlignment="1" applyProtection="1">
      <alignment horizontal="right" wrapText="1"/>
    </xf>
    <xf numFmtId="0" fontId="27" fillId="0" borderId="93" xfId="0" applyNumberFormat="1" applyFont="1" applyFill="1" applyBorder="1" applyAlignment="1" applyProtection="1">
      <alignment horizontal="left" wrapText="1"/>
      <protection locked="0"/>
    </xf>
    <xf numFmtId="0" fontId="27" fillId="0" borderId="147" xfId="0" applyNumberFormat="1" applyFont="1" applyFill="1" applyBorder="1" applyAlignment="1" applyProtection="1">
      <alignment horizontal="left" wrapText="1"/>
      <protection locked="0"/>
    </xf>
    <xf numFmtId="2" fontId="24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protection locked="0"/>
    </xf>
    <xf numFmtId="0" fontId="26" fillId="0" borderId="50" xfId="0" applyFont="1" applyFill="1" applyBorder="1" applyAlignment="1" applyProtection="1">
      <alignment horizontal="center"/>
      <protection locked="0"/>
    </xf>
    <xf numFmtId="0" fontId="26" fillId="0" borderId="50" xfId="0" applyFont="1" applyBorder="1" applyAlignment="1" applyProtection="1">
      <protection locked="0"/>
    </xf>
    <xf numFmtId="0" fontId="26" fillId="0" borderId="50" xfId="0" applyFont="1" applyBorder="1" applyAlignment="1" applyProtection="1">
      <alignment horizontal="center"/>
      <protection locked="0"/>
    </xf>
    <xf numFmtId="0" fontId="19" fillId="0" borderId="50" xfId="0" applyNumberFormat="1" applyFont="1" applyFill="1" applyBorder="1" applyAlignment="1" applyProtection="1">
      <alignment horizontal="right" wrapText="1"/>
    </xf>
    <xf numFmtId="0" fontId="27" fillId="0" borderId="50" xfId="0" applyNumberFormat="1" applyFont="1" applyFill="1" applyBorder="1" applyAlignment="1" applyProtection="1">
      <alignment horizontal="right" wrapText="1"/>
    </xf>
    <xf numFmtId="0" fontId="27" fillId="5" borderId="96" xfId="0" applyNumberFormat="1" applyFont="1" applyFill="1" applyBorder="1" applyAlignment="1" applyProtection="1">
      <alignment horizontal="right" wrapText="1"/>
    </xf>
    <xf numFmtId="0" fontId="29" fillId="0" borderId="97" xfId="0" applyNumberFormat="1" applyFont="1" applyFill="1" applyBorder="1" applyAlignment="1" applyProtection="1">
      <alignment horizontal="left" wrapText="1"/>
      <protection locked="0"/>
    </xf>
    <xf numFmtId="0" fontId="29" fillId="0" borderId="167" xfId="0" applyFont="1" applyFill="1" applyBorder="1" applyAlignment="1" applyProtection="1">
      <alignment horizontal="left" wrapText="1"/>
      <protection locked="0"/>
    </xf>
    <xf numFmtId="0" fontId="29" fillId="0" borderId="152" xfId="0" applyNumberFormat="1" applyFont="1" applyFill="1" applyBorder="1" applyAlignment="1" applyProtection="1">
      <alignment horizontal="left" wrapText="1"/>
      <protection locked="0"/>
    </xf>
    <xf numFmtId="0" fontId="23" fillId="0" borderId="50" xfId="0" applyNumberFormat="1" applyFont="1" applyFill="1" applyBorder="1" applyAlignment="1" applyProtection="1">
      <alignment horizontal="left" wrapText="1"/>
      <protection locked="0"/>
    </xf>
    <xf numFmtId="49" fontId="23" fillId="0" borderId="50" xfId="2" applyNumberFormat="1" applyFont="1" applyFill="1" applyBorder="1" applyAlignment="1" applyProtection="1">
      <alignment horizontal="left"/>
      <protection locked="0"/>
    </xf>
    <xf numFmtId="49" fontId="23" fillId="0" borderId="98" xfId="2" applyNumberFormat="1" applyFont="1" applyFill="1" applyBorder="1" applyAlignment="1" applyProtection="1">
      <alignment horizontal="left"/>
      <protection locked="0"/>
    </xf>
    <xf numFmtId="0" fontId="23" fillId="0" borderId="96" xfId="0" applyNumberFormat="1" applyFont="1" applyFill="1" applyBorder="1" applyAlignment="1" applyProtection="1">
      <alignment horizontal="left" wrapText="1"/>
      <protection locked="0"/>
    </xf>
    <xf numFmtId="0" fontId="23" fillId="0" borderId="9" xfId="2" applyNumberFormat="1" applyFont="1" applyFill="1" applyBorder="1" applyAlignment="1" applyProtection="1">
      <alignment horizontal="left" wrapText="1"/>
      <protection locked="0"/>
    </xf>
    <xf numFmtId="0" fontId="23" fillId="0" borderId="34" xfId="2" applyNumberFormat="1" applyFont="1" applyFill="1" applyBorder="1" applyAlignment="1" applyProtection="1">
      <alignment horizontal="left" wrapText="1"/>
      <protection locked="0"/>
    </xf>
    <xf numFmtId="0" fontId="23" fillId="0" borderId="17" xfId="2" applyNumberFormat="1" applyFont="1" applyFill="1" applyBorder="1" applyAlignment="1" applyProtection="1">
      <alignment horizontal="left" wrapText="1"/>
      <protection locked="0"/>
    </xf>
    <xf numFmtId="0" fontId="23" fillId="0" borderId="33" xfId="2" applyNumberFormat="1" applyFont="1" applyFill="1" applyBorder="1" applyAlignment="1" applyProtection="1">
      <alignment horizontal="left" wrapText="1"/>
      <protection locked="0"/>
    </xf>
    <xf numFmtId="0" fontId="23" fillId="0" borderId="13" xfId="2" applyNumberFormat="1" applyFont="1" applyFill="1" applyBorder="1" applyAlignment="1" applyProtection="1">
      <alignment horizontal="left" wrapText="1"/>
      <protection locked="0"/>
    </xf>
    <xf numFmtId="0" fontId="23" fillId="0" borderId="31" xfId="2" applyNumberFormat="1" applyFont="1" applyFill="1" applyBorder="1" applyAlignment="1" applyProtection="1">
      <alignment horizontal="left" wrapText="1"/>
      <protection locked="0"/>
    </xf>
    <xf numFmtId="0" fontId="23" fillId="0" borderId="19" xfId="2" applyNumberFormat="1" applyFont="1" applyFill="1" applyBorder="1" applyAlignment="1" applyProtection="1">
      <alignment horizontal="left" wrapText="1"/>
      <protection locked="0"/>
    </xf>
    <xf numFmtId="0" fontId="23" fillId="0" borderId="36" xfId="2" applyNumberFormat="1" applyFont="1" applyFill="1" applyBorder="1" applyAlignment="1" applyProtection="1">
      <alignment horizontal="left" wrapText="1"/>
      <protection locked="0"/>
    </xf>
    <xf numFmtId="0" fontId="23" fillId="0" borderId="15" xfId="2" applyNumberFormat="1" applyFont="1" applyFill="1" applyBorder="1" applyAlignment="1" applyProtection="1">
      <alignment horizontal="left" wrapText="1"/>
      <protection locked="0"/>
    </xf>
    <xf numFmtId="0" fontId="23" fillId="0" borderId="35" xfId="2" applyNumberFormat="1" applyFont="1" applyFill="1" applyBorder="1" applyAlignment="1" applyProtection="1">
      <alignment horizontal="left" wrapText="1"/>
      <protection locked="0"/>
    </xf>
    <xf numFmtId="0" fontId="23" fillId="0" borderId="9" xfId="0" applyFont="1" applyFill="1" applyBorder="1" applyAlignment="1" applyProtection="1">
      <alignment horizontal="left" wrapText="1"/>
      <protection locked="0"/>
    </xf>
    <xf numFmtId="0" fontId="27" fillId="0" borderId="34" xfId="0" quotePrefix="1" applyFont="1" applyFill="1" applyBorder="1" applyAlignment="1" applyProtection="1">
      <alignment horizontal="right" wrapText="1"/>
      <protection locked="0"/>
    </xf>
    <xf numFmtId="0" fontId="23" fillId="0" borderId="34" xfId="0" applyFont="1" applyFill="1" applyBorder="1" applyAlignment="1" applyProtection="1">
      <alignment horizontal="left" wrapText="1"/>
      <protection locked="0"/>
    </xf>
    <xf numFmtId="0" fontId="27" fillId="0" borderId="13" xfId="0" applyNumberFormat="1" applyFont="1" applyFill="1" applyBorder="1" applyAlignment="1" applyProtection="1">
      <alignment horizontal="left" wrapText="1"/>
    </xf>
    <xf numFmtId="0" fontId="27" fillId="0" borderId="31" xfId="0" quotePrefix="1" applyNumberFormat="1" applyFont="1" applyFill="1" applyBorder="1" applyAlignment="1" applyProtection="1">
      <alignment horizontal="right" wrapText="1"/>
    </xf>
    <xf numFmtId="0" fontId="27" fillId="0" borderId="35" xfId="0" quotePrefix="1" applyNumberFormat="1" applyFont="1" applyFill="1" applyBorder="1" applyAlignment="1" applyProtection="1">
      <alignment horizontal="right" wrapText="1"/>
    </xf>
    <xf numFmtId="0" fontId="19" fillId="0" borderId="17" xfId="1" applyFont="1" applyFill="1" applyBorder="1" applyAlignment="1" applyProtection="1">
      <alignment horizontal="right" wrapText="1"/>
      <protection locked="0"/>
    </xf>
    <xf numFmtId="0" fontId="19" fillId="3" borderId="45" xfId="1" applyFont="1" applyFill="1" applyBorder="1" applyAlignment="1" applyProtection="1">
      <alignment horizontal="right" wrapText="1"/>
      <protection locked="0"/>
    </xf>
    <xf numFmtId="0" fontId="27" fillId="0" borderId="17" xfId="1" applyFont="1" applyFill="1" applyBorder="1" applyAlignment="1" applyProtection="1">
      <alignment horizontal="right" wrapText="1"/>
      <protection locked="0"/>
    </xf>
    <xf numFmtId="0" fontId="27" fillId="0" borderId="33" xfId="1" applyFont="1" applyFill="1" applyBorder="1" applyAlignment="1" applyProtection="1">
      <alignment horizontal="right" wrapText="1"/>
      <protection locked="0"/>
    </xf>
    <xf numFmtId="0" fontId="29" fillId="0" borderId="67" xfId="1" applyFont="1" applyFill="1" applyBorder="1" applyAlignment="1" applyProtection="1">
      <alignment horizontal="left" wrapText="1"/>
      <protection locked="0"/>
    </xf>
    <xf numFmtId="0" fontId="29" fillId="0" borderId="79" xfId="1" applyFont="1" applyFill="1" applyBorder="1" applyAlignment="1" applyProtection="1">
      <alignment horizontal="left" wrapText="1"/>
      <protection locked="0"/>
    </xf>
    <xf numFmtId="0" fontId="23" fillId="0" borderId="17" xfId="1" applyFont="1" applyFill="1" applyBorder="1" applyAlignment="1" applyProtection="1">
      <alignment horizontal="left" wrapText="1"/>
      <protection locked="0"/>
    </xf>
    <xf numFmtId="0" fontId="23" fillId="0" borderId="33" xfId="1" applyFont="1" applyFill="1" applyBorder="1" applyAlignment="1" applyProtection="1">
      <alignment horizontal="left" wrapText="1"/>
      <protection locked="0"/>
    </xf>
    <xf numFmtId="0" fontId="19" fillId="3" borderId="44" xfId="1" applyFont="1" applyFill="1" applyBorder="1" applyAlignment="1" applyProtection="1">
      <alignment horizontal="right" wrapText="1"/>
      <protection locked="0"/>
    </xf>
    <xf numFmtId="0" fontId="19" fillId="0" borderId="13" xfId="1" applyFont="1" applyFill="1" applyBorder="1" applyAlignment="1" applyProtection="1">
      <alignment horizontal="right" wrapText="1"/>
      <protection locked="0"/>
    </xf>
    <xf numFmtId="0" fontId="27" fillId="0" borderId="13" xfId="1" applyFont="1" applyFill="1" applyBorder="1" applyAlignment="1" applyProtection="1">
      <alignment horizontal="right" wrapText="1"/>
      <protection locked="0"/>
    </xf>
    <xf numFmtId="0" fontId="27" fillId="0" borderId="31" xfId="1" applyFont="1" applyFill="1" applyBorder="1" applyAlignment="1" applyProtection="1">
      <alignment horizontal="right" wrapText="1"/>
      <protection locked="0"/>
    </xf>
    <xf numFmtId="0" fontId="29" fillId="0" borderId="68" xfId="1" applyFont="1" applyFill="1" applyBorder="1" applyAlignment="1" applyProtection="1">
      <alignment horizontal="left" wrapText="1"/>
      <protection locked="0"/>
    </xf>
    <xf numFmtId="0" fontId="29" fillId="0" borderId="2" xfId="1" applyFont="1" applyFill="1" applyBorder="1" applyAlignment="1" applyProtection="1">
      <alignment horizontal="left" wrapText="1"/>
      <protection locked="0"/>
    </xf>
    <xf numFmtId="0" fontId="23" fillId="0" borderId="13" xfId="1" applyFont="1" applyFill="1" applyBorder="1" applyAlignment="1" applyProtection="1">
      <alignment horizontal="left" wrapText="1"/>
      <protection locked="0"/>
    </xf>
    <xf numFmtId="0" fontId="23" fillId="0" borderId="31" xfId="1" applyFont="1" applyFill="1" applyBorder="1" applyAlignment="1" applyProtection="1">
      <alignment horizontal="left" wrapText="1"/>
      <protection locked="0"/>
    </xf>
    <xf numFmtId="0" fontId="27" fillId="0" borderId="68" xfId="1" applyFont="1" applyFill="1" applyBorder="1" applyAlignment="1" applyProtection="1">
      <alignment horizontal="left" wrapText="1"/>
      <protection locked="0"/>
    </xf>
    <xf numFmtId="0" fontId="27" fillId="0" borderId="2" xfId="1" applyFont="1" applyFill="1" applyBorder="1" applyAlignment="1" applyProtection="1">
      <alignment horizontal="left" wrapText="1"/>
      <protection locked="0"/>
    </xf>
    <xf numFmtId="0" fontId="19" fillId="0" borderId="19" xfId="1" applyFont="1" applyFill="1" applyBorder="1" applyAlignment="1" applyProtection="1">
      <alignment horizontal="right" wrapText="1"/>
    </xf>
    <xf numFmtId="0" fontId="19" fillId="3" borderId="44" xfId="1" applyFont="1" applyFill="1" applyBorder="1" applyAlignment="1" applyProtection="1">
      <alignment horizontal="right" wrapText="1"/>
    </xf>
    <xf numFmtId="0" fontId="27" fillId="0" borderId="19" xfId="1" applyFont="1" applyFill="1" applyBorder="1" applyAlignment="1" applyProtection="1">
      <alignment horizontal="right" wrapText="1"/>
    </xf>
    <xf numFmtId="0" fontId="27" fillId="0" borderId="36" xfId="1" applyFont="1" applyFill="1" applyBorder="1" applyAlignment="1" applyProtection="1">
      <alignment horizontal="right" wrapText="1"/>
    </xf>
    <xf numFmtId="0" fontId="29" fillId="0" borderId="69" xfId="1" applyFont="1" applyFill="1" applyBorder="1" applyAlignment="1" applyProtection="1">
      <alignment horizontal="left" wrapText="1"/>
      <protection locked="0"/>
    </xf>
    <xf numFmtId="0" fontId="29" fillId="0" borderId="77" xfId="1" applyFont="1" applyFill="1" applyBorder="1" applyAlignment="1" applyProtection="1">
      <alignment horizontal="left" wrapText="1"/>
      <protection locked="0"/>
    </xf>
    <xf numFmtId="0" fontId="23" fillId="0" borderId="19" xfId="1" applyFont="1" applyFill="1" applyBorder="1" applyAlignment="1" applyProtection="1">
      <alignment horizontal="left" wrapText="1"/>
      <protection locked="0"/>
    </xf>
    <xf numFmtId="0" fontId="23" fillId="0" borderId="36" xfId="1" applyFont="1" applyFill="1" applyBorder="1" applyAlignment="1" applyProtection="1">
      <alignment horizontal="left" wrapText="1"/>
      <protection locked="0"/>
    </xf>
    <xf numFmtId="0" fontId="19" fillId="3" borderId="58" xfId="1" applyFont="1" applyFill="1" applyBorder="1" applyAlignment="1" applyProtection="1">
      <alignment horizontal="right" wrapText="1"/>
    </xf>
    <xf numFmtId="0" fontId="19" fillId="0" borderId="9" xfId="1" applyFont="1" applyFill="1" applyBorder="1" applyAlignment="1" applyProtection="1">
      <alignment horizontal="right" wrapText="1"/>
      <protection locked="0"/>
    </xf>
    <xf numFmtId="0" fontId="27" fillId="0" borderId="9" xfId="1" applyFont="1" applyFill="1" applyBorder="1" applyAlignment="1" applyProtection="1">
      <alignment horizontal="right" wrapText="1"/>
      <protection locked="0"/>
    </xf>
    <xf numFmtId="0" fontId="27" fillId="0" borderId="34" xfId="1" applyFont="1" applyFill="1" applyBorder="1" applyAlignment="1" applyProtection="1">
      <alignment horizontal="right" wrapText="1"/>
      <protection locked="0"/>
    </xf>
    <xf numFmtId="0" fontId="29" fillId="0" borderId="70" xfId="1" applyFont="1" applyFill="1" applyBorder="1" applyAlignment="1" applyProtection="1">
      <alignment horizontal="left" wrapText="1"/>
      <protection locked="0"/>
    </xf>
    <xf numFmtId="0" fontId="29" fillId="0" borderId="81" xfId="1" applyFont="1" applyFill="1" applyBorder="1" applyAlignment="1" applyProtection="1">
      <alignment horizontal="left" wrapText="1"/>
      <protection locked="0"/>
    </xf>
    <xf numFmtId="0" fontId="23" fillId="0" borderId="9" xfId="1" applyFont="1" applyFill="1" applyBorder="1" applyAlignment="1" applyProtection="1">
      <alignment horizontal="left" wrapText="1"/>
      <protection locked="0"/>
    </xf>
    <xf numFmtId="0" fontId="23" fillId="0" borderId="34" xfId="1" applyFont="1" applyFill="1" applyBorder="1" applyAlignment="1" applyProtection="1">
      <alignment horizontal="left" wrapText="1"/>
      <protection locked="0"/>
    </xf>
    <xf numFmtId="0" fontId="29" fillId="0" borderId="144" xfId="0" applyNumberFormat="1" applyFont="1" applyFill="1" applyBorder="1" applyAlignment="1" applyProtection="1">
      <alignment horizontal="left" wrapText="1"/>
      <protection locked="0"/>
    </xf>
    <xf numFmtId="0" fontId="23" fillId="0" borderId="45" xfId="0" applyNumberFormat="1" applyFont="1" applyFill="1" applyBorder="1" applyAlignment="1" applyProtection="1">
      <alignment horizontal="left" wrapText="1"/>
      <protection locked="0"/>
    </xf>
    <xf numFmtId="0" fontId="23" fillId="0" borderId="47" xfId="0" applyNumberFormat="1" applyFont="1" applyFill="1" applyBorder="1" applyAlignment="1" applyProtection="1">
      <alignment horizontal="left" wrapText="1"/>
      <protection locked="0"/>
    </xf>
    <xf numFmtId="0" fontId="28" fillId="3" borderId="171" xfId="1" applyFont="1" applyFill="1" applyBorder="1" applyAlignment="1" applyProtection="1">
      <alignment horizontal="center" vertical="center" wrapText="1"/>
      <protection locked="0"/>
    </xf>
    <xf numFmtId="0" fontId="26" fillId="0" borderId="76" xfId="0" applyFont="1" applyBorder="1" applyAlignment="1" applyProtection="1"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0" fontId="26" fillId="0" borderId="80" xfId="0" applyFont="1" applyBorder="1" applyAlignment="1" applyProtection="1">
      <protection locked="0"/>
    </xf>
    <xf numFmtId="0" fontId="27" fillId="0" borderId="81" xfId="0" applyFont="1" applyBorder="1" applyAlignment="1" applyProtection="1">
      <alignment horizontal="center" vertical="center"/>
      <protection locked="0"/>
    </xf>
    <xf numFmtId="1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3" xfId="0" applyFont="1" applyBorder="1" applyAlignment="1" applyProtection="1">
      <protection locked="0"/>
    </xf>
    <xf numFmtId="0" fontId="26" fillId="0" borderId="113" xfId="0" applyFont="1" applyBorder="1" applyAlignment="1" applyProtection="1">
      <protection locked="0"/>
    </xf>
    <xf numFmtId="0" fontId="26" fillId="0" borderId="113" xfId="0" applyFont="1" applyBorder="1" applyAlignment="1" applyProtection="1">
      <alignment horizontal="center"/>
      <protection locked="0"/>
    </xf>
    <xf numFmtId="0" fontId="19" fillId="0" borderId="113" xfId="0" applyNumberFormat="1" applyFont="1" applyFill="1" applyBorder="1" applyAlignment="1" applyProtection="1">
      <alignment horizontal="right" wrapText="1"/>
      <protection locked="0"/>
    </xf>
    <xf numFmtId="0" fontId="27" fillId="0" borderId="113" xfId="0" applyNumberFormat="1" applyFont="1" applyFill="1" applyBorder="1" applyAlignment="1" applyProtection="1">
      <alignment horizontal="right" wrapText="1"/>
      <protection locked="0"/>
    </xf>
    <xf numFmtId="0" fontId="27" fillId="0" borderId="134" xfId="0" applyNumberFormat="1" applyFont="1" applyFill="1" applyBorder="1" applyAlignment="1" applyProtection="1">
      <alignment horizontal="right" wrapText="1"/>
      <protection locked="0"/>
    </xf>
    <xf numFmtId="0" fontId="29" fillId="0" borderId="135" xfId="0" applyNumberFormat="1" applyFont="1" applyFill="1" applyBorder="1" applyAlignment="1" applyProtection="1">
      <alignment horizontal="left" wrapText="1"/>
      <protection locked="0"/>
    </xf>
    <xf numFmtId="0" fontId="29" fillId="0" borderId="168" xfId="0" applyFont="1" applyFill="1" applyBorder="1" applyAlignment="1" applyProtection="1">
      <alignment horizontal="left" wrapText="1"/>
      <protection locked="0"/>
    </xf>
    <xf numFmtId="0" fontId="29" fillId="0" borderId="153" xfId="0" applyNumberFormat="1" applyFont="1" applyFill="1" applyBorder="1" applyAlignment="1" applyProtection="1">
      <alignment horizontal="left" wrapText="1"/>
      <protection locked="0"/>
    </xf>
    <xf numFmtId="0" fontId="23" fillId="0" borderId="113" xfId="0" applyNumberFormat="1" applyFont="1" applyFill="1" applyBorder="1" applyAlignment="1" applyProtection="1">
      <alignment horizontal="left" wrapText="1"/>
      <protection locked="0"/>
    </xf>
    <xf numFmtId="49" fontId="23" fillId="0" borderId="113" xfId="2" applyNumberFormat="1" applyFont="1" applyFill="1" applyBorder="1" applyAlignment="1" applyProtection="1">
      <alignment horizontal="left"/>
      <protection locked="0"/>
    </xf>
    <xf numFmtId="49" fontId="23" fillId="0" borderId="136" xfId="2" applyNumberFormat="1" applyFont="1" applyFill="1" applyBorder="1" applyAlignment="1" applyProtection="1">
      <alignment horizontal="left"/>
      <protection locked="0"/>
    </xf>
    <xf numFmtId="0" fontId="23" fillId="0" borderId="134" xfId="0" applyNumberFormat="1" applyFont="1" applyFill="1" applyBorder="1" applyAlignment="1" applyProtection="1">
      <alignment horizontal="left" wrapText="1"/>
      <protection locked="0"/>
    </xf>
    <xf numFmtId="0" fontId="27" fillId="0" borderId="36" xfId="0" quotePrefix="1" applyNumberFormat="1" applyFont="1" applyFill="1" applyBorder="1" applyAlignment="1" applyProtection="1">
      <alignment horizontal="right" wrapText="1"/>
      <protection locked="0"/>
    </xf>
    <xf numFmtId="0" fontId="27" fillId="0" borderId="110" xfId="0" applyNumberFormat="1" applyFont="1" applyFill="1" applyBorder="1" applyAlignment="1" applyProtection="1">
      <alignment horizontal="left" wrapText="1"/>
      <protection locked="0"/>
    </xf>
    <xf numFmtId="0" fontId="26" fillId="0" borderId="159" xfId="0" applyFont="1" applyFill="1" applyBorder="1" applyAlignment="1" applyProtection="1">
      <alignment horizontal="left" wrapText="1"/>
      <protection locked="0"/>
    </xf>
    <xf numFmtId="0" fontId="27" fillId="0" borderId="143" xfId="0" applyNumberFormat="1" applyFont="1" applyFill="1" applyBorder="1" applyAlignment="1" applyProtection="1">
      <alignment horizontal="left" wrapText="1"/>
      <protection locked="0"/>
    </xf>
    <xf numFmtId="0" fontId="19" fillId="0" borderId="103" xfId="0" applyNumberFormat="1" applyFont="1" applyFill="1" applyBorder="1" applyAlignment="1" applyProtection="1">
      <alignment horizontal="right" wrapText="1"/>
      <protection locked="0"/>
    </xf>
    <xf numFmtId="0" fontId="27" fillId="0" borderId="103" xfId="0" applyNumberFormat="1" applyFont="1" applyFill="1" applyBorder="1" applyAlignment="1" applyProtection="1">
      <alignment horizontal="right" wrapText="1"/>
      <protection locked="0"/>
    </xf>
    <xf numFmtId="0" fontId="27" fillId="0" borderId="104" xfId="0" applyNumberFormat="1" applyFont="1" applyFill="1" applyBorder="1" applyAlignment="1" applyProtection="1">
      <alignment horizontal="right" wrapText="1"/>
      <protection locked="0"/>
    </xf>
    <xf numFmtId="0" fontId="29" fillId="0" borderId="105" xfId="0" applyNumberFormat="1" applyFont="1" applyFill="1" applyBorder="1" applyAlignment="1" applyProtection="1">
      <alignment horizontal="left" wrapText="1"/>
      <protection locked="0"/>
    </xf>
    <xf numFmtId="0" fontId="29" fillId="0" borderId="142" xfId="0" applyNumberFormat="1" applyFont="1" applyFill="1" applyBorder="1" applyAlignment="1" applyProtection="1">
      <alignment horizontal="left" wrapText="1"/>
      <protection locked="0"/>
    </xf>
    <xf numFmtId="0" fontId="23" fillId="0" borderId="103" xfId="0" applyNumberFormat="1" applyFont="1" applyFill="1" applyBorder="1" applyAlignment="1" applyProtection="1">
      <alignment horizontal="left" wrapText="1"/>
      <protection locked="0"/>
    </xf>
    <xf numFmtId="0" fontId="23" fillId="0" borderId="104" xfId="0" applyNumberFormat="1" applyFont="1" applyFill="1" applyBorder="1" applyAlignment="1" applyProtection="1">
      <alignment horizontal="left" wrapText="1"/>
      <protection locked="0"/>
    </xf>
    <xf numFmtId="0" fontId="27" fillId="0" borderId="67" xfId="0" applyNumberFormat="1" applyFont="1" applyFill="1" applyBorder="1" applyAlignment="1" applyProtection="1">
      <alignment horizontal="left" wrapText="1"/>
      <protection locked="0"/>
    </xf>
    <xf numFmtId="0" fontId="26" fillId="0" borderId="155" xfId="0" applyFont="1" applyFill="1" applyBorder="1" applyAlignment="1" applyProtection="1">
      <alignment wrapText="1"/>
      <protection locked="0"/>
    </xf>
    <xf numFmtId="0" fontId="27" fillId="0" borderId="79" xfId="0" applyNumberFormat="1" applyFont="1" applyFill="1" applyBorder="1" applyAlignment="1" applyProtection="1">
      <alignment horizontal="left" wrapText="1"/>
      <protection locked="0"/>
    </xf>
    <xf numFmtId="0" fontId="29" fillId="0" borderId="64" xfId="0" applyFont="1" applyFill="1" applyBorder="1" applyAlignment="1" applyProtection="1">
      <alignment wrapText="1"/>
      <protection locked="0"/>
    </xf>
    <xf numFmtId="0" fontId="26" fillId="0" borderId="159" xfId="0" applyFont="1" applyFill="1" applyBorder="1" applyAlignment="1" applyProtection="1">
      <alignment wrapText="1"/>
      <protection locked="0"/>
    </xf>
    <xf numFmtId="0" fontId="29" fillId="0" borderId="158" xfId="0" applyFont="1" applyFill="1" applyBorder="1" applyAlignment="1" applyProtection="1">
      <alignment wrapText="1"/>
      <protection locked="0"/>
    </xf>
    <xf numFmtId="0" fontId="19" fillId="0" borderId="17" xfId="0" applyNumberFormat="1" applyFont="1" applyFill="1" applyBorder="1" applyAlignment="1" applyProtection="1">
      <alignment horizontal="right" wrapText="1"/>
    </xf>
    <xf numFmtId="0" fontId="27" fillId="0" borderId="17" xfId="0" applyNumberFormat="1" applyFont="1" applyFill="1" applyBorder="1" applyAlignment="1" applyProtection="1">
      <alignment horizontal="right" wrapText="1"/>
    </xf>
    <xf numFmtId="0" fontId="27" fillId="0" borderId="33" xfId="0" applyNumberFormat="1" applyFont="1" applyFill="1" applyBorder="1" applyAlignment="1" applyProtection="1">
      <alignment horizontal="right" wrapText="1"/>
    </xf>
    <xf numFmtId="0" fontId="26" fillId="0" borderId="82" xfId="0" applyFont="1" applyBorder="1" applyAlignment="1" applyProtection="1">
      <protection locked="0"/>
    </xf>
    <xf numFmtId="0" fontId="27" fillId="0" borderId="83" xfId="0" applyFont="1" applyBorder="1" applyAlignment="1" applyProtection="1">
      <alignment horizontal="center" vertical="center"/>
      <protection locked="0"/>
    </xf>
    <xf numFmtId="0" fontId="26" fillId="0" borderId="58" xfId="0" applyFont="1" applyFill="1" applyBorder="1" applyAlignment="1" applyProtection="1">
      <alignment horizontal="center"/>
      <protection locked="0"/>
    </xf>
    <xf numFmtId="0" fontId="19" fillId="0" borderId="108" xfId="0" applyNumberFormat="1" applyFont="1" applyFill="1" applyBorder="1" applyAlignment="1" applyProtection="1">
      <alignment horizontal="right" wrapText="1"/>
    </xf>
    <xf numFmtId="0" fontId="27" fillId="0" borderId="108" xfId="0" applyNumberFormat="1" applyFont="1" applyFill="1" applyBorder="1" applyAlignment="1" applyProtection="1">
      <alignment horizontal="right" wrapText="1"/>
    </xf>
    <xf numFmtId="0" fontId="27" fillId="0" borderId="109" xfId="0" applyNumberFormat="1" applyFont="1" applyFill="1" applyBorder="1" applyAlignment="1" applyProtection="1">
      <alignment horizontal="right" wrapText="1"/>
    </xf>
    <xf numFmtId="0" fontId="26" fillId="0" borderId="78" xfId="0" applyFont="1" applyBorder="1" applyAlignment="1" applyProtection="1">
      <protection locked="0"/>
    </xf>
    <xf numFmtId="0" fontId="27" fillId="0" borderId="79" xfId="0" applyFont="1" applyBorder="1" applyAlignment="1" applyProtection="1">
      <alignment horizontal="center" vertical="center"/>
      <protection locked="0"/>
    </xf>
    <xf numFmtId="0" fontId="26" fillId="0" borderId="45" xfId="0" applyFont="1" applyFill="1" applyBorder="1" applyAlignment="1" applyProtection="1">
      <alignment horizontal="center"/>
      <protection locked="0"/>
    </xf>
    <xf numFmtId="0" fontId="27" fillId="0" borderId="73" xfId="0" applyNumberFormat="1" applyFont="1" applyFill="1" applyBorder="1" applyAlignment="1" applyProtection="1">
      <alignment horizontal="left" wrapText="1"/>
      <protection locked="0"/>
    </xf>
    <xf numFmtId="0" fontId="26" fillId="0" borderId="53" xfId="0" applyFont="1" applyFill="1" applyBorder="1" applyAlignment="1" applyProtection="1">
      <alignment horizontal="left" wrapText="1"/>
      <protection locked="0"/>
    </xf>
    <xf numFmtId="0" fontId="27" fillId="0" borderId="144" xfId="0" applyNumberFormat="1" applyFont="1" applyFill="1" applyBorder="1" applyAlignment="1" applyProtection="1">
      <alignment horizontal="left" wrapText="1"/>
      <protection locked="0"/>
    </xf>
    <xf numFmtId="0" fontId="27" fillId="5" borderId="33" xfId="0" quotePrefix="1" applyFont="1" applyFill="1" applyBorder="1" applyAlignment="1" applyProtection="1">
      <alignment horizontal="right" wrapText="1"/>
      <protection locked="0"/>
    </xf>
    <xf numFmtId="0" fontId="26" fillId="0" borderId="19" xfId="0" applyFont="1" applyBorder="1" applyAlignment="1" applyProtection="1">
      <alignment horizontal="center"/>
    </xf>
    <xf numFmtId="0" fontId="26" fillId="0" borderId="62" xfId="0" applyFont="1" applyBorder="1" applyAlignment="1" applyProtection="1"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8" fillId="3" borderId="137" xfId="0" applyFont="1" applyFill="1" applyBorder="1" applyAlignment="1" applyProtection="1">
      <alignment horizontal="center" vertical="center" wrapText="1"/>
      <protection locked="0"/>
    </xf>
    <xf numFmtId="0" fontId="28" fillId="3" borderId="24" xfId="0" applyFont="1" applyFill="1" applyBorder="1" applyAlignment="1" applyProtection="1">
      <alignment horizontal="left" vertical="center" wrapText="1"/>
      <protection locked="0"/>
    </xf>
    <xf numFmtId="2" fontId="24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protection locked="0"/>
    </xf>
    <xf numFmtId="0" fontId="26" fillId="0" borderId="26" xfId="0" applyFont="1" applyFill="1" applyBorder="1" applyAlignment="1" applyProtection="1">
      <alignment horizontal="center"/>
      <protection locked="0"/>
    </xf>
    <xf numFmtId="0" fontId="26" fillId="0" borderId="26" xfId="0" applyFont="1" applyBorder="1" applyAlignment="1" applyProtection="1">
      <protection locked="0"/>
    </xf>
    <xf numFmtId="0" fontId="26" fillId="0" borderId="26" xfId="0" applyFont="1" applyBorder="1" applyAlignment="1" applyProtection="1">
      <alignment horizontal="center"/>
      <protection locked="0"/>
    </xf>
    <xf numFmtId="0" fontId="19" fillId="0" borderId="26" xfId="0" applyNumberFormat="1" applyFont="1" applyFill="1" applyBorder="1" applyAlignment="1" applyProtection="1">
      <alignment horizontal="right" wrapText="1"/>
      <protection locked="0"/>
    </xf>
    <xf numFmtId="0" fontId="19" fillId="0" borderId="139" xfId="0" applyNumberFormat="1" applyFont="1" applyFill="1" applyBorder="1" applyAlignment="1" applyProtection="1">
      <alignment horizontal="right" wrapText="1"/>
      <protection locked="0"/>
    </xf>
    <xf numFmtId="0" fontId="27" fillId="0" borderId="26" xfId="0" applyNumberFormat="1" applyFont="1" applyFill="1" applyBorder="1" applyAlignment="1" applyProtection="1">
      <alignment horizontal="right" wrapText="1"/>
      <protection locked="0"/>
    </xf>
    <xf numFmtId="0" fontId="27" fillId="0" borderId="32" xfId="0" applyNumberFormat="1" applyFont="1" applyFill="1" applyBorder="1" applyAlignment="1" applyProtection="1">
      <alignment horizontal="right" wrapText="1"/>
      <protection locked="0"/>
    </xf>
    <xf numFmtId="0" fontId="29" fillId="0" borderId="75" xfId="0" applyNumberFormat="1" applyFont="1" applyFill="1" applyBorder="1" applyAlignment="1" applyProtection="1">
      <alignment horizontal="left" wrapText="1"/>
      <protection locked="0"/>
    </xf>
    <xf numFmtId="0" fontId="29" fillId="0" borderId="169" xfId="0" applyFont="1" applyFill="1" applyBorder="1" applyAlignment="1" applyProtection="1">
      <alignment horizontal="left" wrapText="1"/>
      <protection locked="0"/>
    </xf>
    <xf numFmtId="0" fontId="29" fillId="0" borderId="63" xfId="0" applyNumberFormat="1" applyFont="1" applyFill="1" applyBorder="1" applyAlignment="1" applyProtection="1">
      <alignment horizontal="left" wrapText="1"/>
      <protection locked="0"/>
    </xf>
    <xf numFmtId="0" fontId="23" fillId="0" borderId="26" xfId="0" applyNumberFormat="1" applyFont="1" applyFill="1" applyBorder="1" applyAlignment="1" applyProtection="1">
      <alignment horizontal="left" wrapText="1"/>
      <protection locked="0"/>
    </xf>
    <xf numFmtId="49" fontId="23" fillId="0" borderId="26" xfId="2" applyNumberFormat="1" applyFont="1" applyFill="1" applyBorder="1" applyAlignment="1" applyProtection="1">
      <alignment horizontal="left"/>
      <protection locked="0"/>
    </xf>
    <xf numFmtId="49" fontId="23" fillId="0" borderId="42" xfId="2" applyNumberFormat="1" applyFont="1" applyFill="1" applyBorder="1" applyAlignment="1" applyProtection="1">
      <alignment horizontal="left"/>
      <protection locked="0"/>
    </xf>
    <xf numFmtId="0" fontId="23" fillId="0" borderId="32" xfId="0" applyNumberFormat="1" applyFont="1" applyFill="1" applyBorder="1" applyAlignment="1" applyProtection="1">
      <alignment horizontal="left" wrapText="1"/>
      <protection locked="0"/>
    </xf>
    <xf numFmtId="0" fontId="26" fillId="0" borderId="0" xfId="0" applyFont="1" applyBorder="1" applyAlignment="1" applyProtection="1"/>
    <xf numFmtId="0" fontId="27" fillId="0" borderId="0" xfId="0" applyFont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49" fontId="2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/>
    <xf numFmtId="0" fontId="26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right"/>
    </xf>
    <xf numFmtId="0" fontId="26" fillId="0" borderId="170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6" fillId="0" borderId="0" xfId="0" applyFont="1" applyAlignment="1" applyProtection="1"/>
    <xf numFmtId="0" fontId="26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49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6" fillId="0" borderId="51" xfId="0" applyFont="1" applyBorder="1" applyAlignment="1" applyProtection="1"/>
    <xf numFmtId="0" fontId="26" fillId="0" borderId="9" xfId="0" applyFont="1" applyBorder="1" applyAlignment="1" applyProtection="1">
      <alignment horizontal="center"/>
    </xf>
    <xf numFmtId="0" fontId="25" fillId="0" borderId="53" xfId="0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0" fontId="30" fillId="0" borderId="0" xfId="1" applyFont="1" applyFill="1" applyAlignment="1" applyProtection="1">
      <alignment horizontal="center" vertical="center" wrapText="1"/>
      <protection locked="0"/>
    </xf>
    <xf numFmtId="0" fontId="30" fillId="0" borderId="0" xfId="1" applyFont="1" applyFill="1" applyAlignment="1" applyProtection="1">
      <alignment horizontal="left" vertical="center" wrapText="1"/>
      <protection locked="0"/>
    </xf>
    <xf numFmtId="0" fontId="24" fillId="0" borderId="0" xfId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protection locked="0"/>
    </xf>
    <xf numFmtId="0" fontId="30" fillId="3" borderId="16" xfId="0" applyFont="1" applyFill="1" applyBorder="1" applyAlignment="1" applyProtection="1">
      <alignment horizontal="left" vertical="center" wrapText="1"/>
    </xf>
    <xf numFmtId="0" fontId="30" fillId="3" borderId="17" xfId="1" applyFont="1" applyFill="1" applyBorder="1" applyAlignment="1" applyProtection="1">
      <alignment horizontal="center" vertical="center" wrapText="1"/>
    </xf>
    <xf numFmtId="0" fontId="25" fillId="0" borderId="64" xfId="0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left"/>
      <protection locked="0"/>
    </xf>
    <xf numFmtId="0" fontId="30" fillId="3" borderId="14" xfId="0" applyFont="1" applyFill="1" applyBorder="1" applyAlignment="1" applyProtection="1">
      <alignment horizontal="left" vertical="center" wrapText="1"/>
    </xf>
    <xf numFmtId="0" fontId="30" fillId="3" borderId="15" xfId="1" applyFont="1" applyFill="1" applyBorder="1" applyAlignment="1" applyProtection="1">
      <alignment horizontal="center" vertical="center" wrapText="1"/>
    </xf>
    <xf numFmtId="0" fontId="24" fillId="3" borderId="29" xfId="1" applyFont="1" applyFill="1" applyBorder="1" applyAlignment="1" applyProtection="1">
      <alignment horizontal="right" vertical="center" wrapText="1"/>
    </xf>
    <xf numFmtId="0" fontId="24" fillId="3" borderId="0" xfId="1" applyFont="1" applyFill="1" applyBorder="1" applyAlignment="1" applyProtection="1">
      <alignment horizontal="right" vertical="center" wrapText="1"/>
    </xf>
    <xf numFmtId="0" fontId="30" fillId="3" borderId="0" xfId="1" applyFont="1" applyFill="1" applyAlignment="1" applyProtection="1">
      <alignment horizontal="left" vertical="center" wrapText="1"/>
    </xf>
    <xf numFmtId="0" fontId="30" fillId="3" borderId="0" xfId="1" applyFont="1" applyFill="1" applyAlignment="1" applyProtection="1">
      <alignment horizontal="center" vertical="center" wrapText="1"/>
    </xf>
    <xf numFmtId="0" fontId="24" fillId="0" borderId="0" xfId="1" applyFont="1" applyFill="1" applyAlignment="1" applyProtection="1">
      <alignment horizontal="right" vertical="center" wrapText="1"/>
    </xf>
    <xf numFmtId="0" fontId="26" fillId="0" borderId="52" xfId="0" applyFont="1" applyBorder="1" applyAlignment="1" applyProtection="1"/>
    <xf numFmtId="0" fontId="26" fillId="0" borderId="45" xfId="0" applyFont="1" applyBorder="1" applyAlignment="1" applyProtection="1">
      <alignment horizontal="center"/>
    </xf>
    <xf numFmtId="0" fontId="30" fillId="3" borderId="12" xfId="0" applyFont="1" applyFill="1" applyBorder="1" applyAlignment="1" applyProtection="1">
      <alignment horizontal="left" vertical="center" wrapText="1"/>
    </xf>
    <xf numFmtId="0" fontId="30" fillId="3" borderId="13" xfId="1" applyFont="1" applyFill="1" applyBorder="1" applyAlignment="1" applyProtection="1">
      <alignment horizontal="center" vertical="center" wrapText="1"/>
    </xf>
    <xf numFmtId="0" fontId="25" fillId="0" borderId="54" xfId="0" applyFont="1" applyFill="1" applyBorder="1" applyAlignment="1" applyProtection="1">
      <alignment horizontal="right"/>
    </xf>
    <xf numFmtId="3" fontId="25" fillId="0" borderId="53" xfId="0" applyNumberFormat="1" applyFont="1" applyFill="1" applyBorder="1" applyAlignment="1" applyProtection="1">
      <alignment horizontal="right"/>
    </xf>
    <xf numFmtId="3" fontId="25" fillId="0" borderId="0" xfId="0" applyNumberFormat="1" applyFont="1" applyFill="1" applyBorder="1" applyAlignment="1" applyProtection="1">
      <alignment horizontal="right"/>
    </xf>
    <xf numFmtId="0" fontId="30" fillId="3" borderId="55" xfId="0" applyFont="1" applyFill="1" applyBorder="1" applyAlignment="1" applyProtection="1">
      <alignment horizontal="left" vertical="center" wrapText="1"/>
    </xf>
    <xf numFmtId="0" fontId="30" fillId="3" borderId="56" xfId="1" applyFont="1" applyFill="1" applyBorder="1" applyAlignment="1" applyProtection="1">
      <alignment horizontal="center" vertical="center" wrapText="1"/>
    </xf>
    <xf numFmtId="3" fontId="25" fillId="0" borderId="54" xfId="0" applyNumberFormat="1" applyFont="1" applyFill="1" applyBorder="1" applyAlignment="1" applyProtection="1">
      <alignment horizontal="right"/>
    </xf>
    <xf numFmtId="3" fontId="24" fillId="3" borderId="29" xfId="1" applyNumberFormat="1" applyFont="1" applyFill="1" applyBorder="1" applyAlignment="1" applyProtection="1">
      <alignment horizontal="right" vertical="center" wrapText="1"/>
    </xf>
    <xf numFmtId="3" fontId="24" fillId="3" borderId="0" xfId="1" applyNumberFormat="1" applyFont="1" applyFill="1" applyBorder="1" applyAlignment="1" applyProtection="1">
      <alignment horizontal="right" vertical="center" wrapText="1"/>
    </xf>
    <xf numFmtId="3" fontId="24" fillId="0" borderId="0" xfId="1" applyNumberFormat="1" applyFont="1" applyFill="1" applyAlignment="1" applyProtection="1">
      <alignment horizontal="right" vertical="center" wrapText="1"/>
    </xf>
    <xf numFmtId="0" fontId="30" fillId="3" borderId="0" xfId="0" applyFont="1" applyFill="1" applyBorder="1" applyAlignment="1" applyProtection="1">
      <alignment horizontal="left" vertical="center" wrapText="1"/>
    </xf>
    <xf numFmtId="0" fontId="30" fillId="3" borderId="0" xfId="1" applyFont="1" applyFill="1" applyBorder="1" applyAlignment="1" applyProtection="1">
      <alignment horizontal="center" vertical="center" wrapText="1"/>
    </xf>
    <xf numFmtId="3" fontId="24" fillId="0" borderId="0" xfId="1" applyNumberFormat="1" applyFont="1" applyFill="1" applyBorder="1" applyAlignment="1" applyProtection="1">
      <alignment horizontal="right" vertical="center" wrapText="1"/>
    </xf>
    <xf numFmtId="3" fontId="25" fillId="0" borderId="29" xfId="0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Fill="1" applyAlignment="1" applyProtection="1">
      <alignment horizontal="left" vertical="center" wrapText="1"/>
    </xf>
    <xf numFmtId="0" fontId="30" fillId="0" borderId="0" xfId="1" applyFont="1" applyFill="1" applyAlignment="1" applyProtection="1">
      <alignment horizontal="center" vertical="center" wrapText="1"/>
    </xf>
    <xf numFmtId="3" fontId="24" fillId="3" borderId="54" xfId="1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/>
    <xf numFmtId="3" fontId="19" fillId="0" borderId="0" xfId="0" applyNumberFormat="1" applyFont="1" applyFill="1" applyBorder="1" applyAlignment="1" applyProtection="1"/>
    <xf numFmtId="0" fontId="26" fillId="0" borderId="0" xfId="0" applyFont="1" applyFill="1" applyAlignment="1" applyProtection="1">
      <alignment horizontal="left"/>
      <protection locked="0"/>
    </xf>
    <xf numFmtId="3" fontId="24" fillId="3" borderId="101" xfId="1" applyNumberFormat="1" applyFont="1" applyFill="1" applyBorder="1" applyAlignment="1" applyProtection="1">
      <alignment horizontal="right" vertical="center" wrapText="1"/>
    </xf>
    <xf numFmtId="49" fontId="26" fillId="0" borderId="0" xfId="0" applyNumberFormat="1" applyFont="1" applyBorder="1" applyAlignment="1" applyProtection="1">
      <alignment horizontal="center" vertical="center"/>
      <protection locked="0"/>
    </xf>
    <xf numFmtId="0" fontId="27" fillId="0" borderId="173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4" fillId="4" borderId="172" xfId="1" applyFont="1" applyFill="1" applyBorder="1" applyAlignment="1" applyProtection="1">
      <alignment horizontal="left" vertical="center" wrapText="1"/>
      <protection locked="0"/>
    </xf>
    <xf numFmtId="49" fontId="24" fillId="4" borderId="5" xfId="1" applyNumberFormat="1" applyFont="1" applyFill="1" applyBorder="1" applyAlignment="1" applyProtection="1">
      <alignment horizontal="center" textRotation="90" wrapText="1"/>
      <protection locked="0"/>
    </xf>
    <xf numFmtId="0" fontId="13" fillId="0" borderId="69" xfId="0" applyNumberFormat="1" applyFont="1" applyFill="1" applyBorder="1" applyAlignment="1" applyProtection="1">
      <alignment horizontal="left" wrapText="1"/>
      <protection locked="0"/>
    </xf>
    <xf numFmtId="0" fontId="13" fillId="0" borderId="96" xfId="0" applyNumberFormat="1" applyFont="1" applyFill="1" applyBorder="1" applyAlignment="1" applyProtection="1">
      <alignment horizontal="right" wrapText="1"/>
    </xf>
    <xf numFmtId="0" fontId="35" fillId="3" borderId="10" xfId="0" applyFont="1" applyFill="1" applyBorder="1" applyAlignment="1" applyProtection="1">
      <alignment horizontal="center" vertical="center" wrapText="1"/>
      <protection locked="0"/>
    </xf>
    <xf numFmtId="0" fontId="35" fillId="3" borderId="1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141" xfId="0" applyFont="1" applyFill="1" applyBorder="1" applyAlignment="1" applyProtection="1">
      <alignment horizontal="center" vertical="center" wrapText="1"/>
      <protection locked="0"/>
    </xf>
    <xf numFmtId="0" fontId="12" fillId="0" borderId="44" xfId="0" applyFont="1" applyFill="1" applyBorder="1" applyAlignment="1" applyProtection="1">
      <alignment horizontal="center"/>
      <protection locked="0"/>
    </xf>
    <xf numFmtId="0" fontId="9" fillId="0" borderId="103" xfId="0" applyNumberFormat="1" applyFont="1" applyFill="1" applyBorder="1" applyAlignment="1" applyProtection="1">
      <alignment horizontal="right" wrapText="1"/>
    </xf>
    <xf numFmtId="0" fontId="13" fillId="0" borderId="103" xfId="0" applyNumberFormat="1" applyFont="1" applyFill="1" applyBorder="1" applyAlignment="1" applyProtection="1">
      <alignment horizontal="right" wrapText="1"/>
    </xf>
    <xf numFmtId="0" fontId="13" fillId="0" borderId="104" xfId="0" applyNumberFormat="1" applyFont="1" applyFill="1" applyBorder="1" applyAlignment="1" applyProtection="1">
      <alignment horizontal="right" wrapText="1"/>
    </xf>
    <xf numFmtId="0" fontId="13" fillId="0" borderId="77" xfId="0" applyNumberFormat="1" applyFont="1" applyFill="1" applyBorder="1" applyAlignment="1" applyProtection="1">
      <alignment horizontal="left" wrapText="1"/>
      <protection locked="0"/>
    </xf>
    <xf numFmtId="0" fontId="17" fillId="0" borderId="36" xfId="0" applyNumberFormat="1" applyFont="1" applyFill="1" applyBorder="1" applyAlignment="1" applyProtection="1">
      <alignment horizontal="right" wrapText="1"/>
    </xf>
    <xf numFmtId="0" fontId="9" fillId="0" borderId="103" xfId="0" applyFont="1" applyFill="1" applyBorder="1" applyAlignment="1" applyProtection="1">
      <alignment horizontal="right"/>
      <protection locked="0"/>
    </xf>
    <xf numFmtId="0" fontId="12" fillId="0" borderId="103" xfId="0" applyFont="1" applyFill="1" applyBorder="1" applyAlignment="1" applyProtection="1">
      <alignment horizontal="right"/>
      <protection locked="0"/>
    </xf>
    <xf numFmtId="0" fontId="12" fillId="0" borderId="104" xfId="0" applyFont="1" applyFill="1" applyBorder="1" applyAlignment="1" applyProtection="1">
      <alignment horizontal="right"/>
      <protection locked="0"/>
    </xf>
    <xf numFmtId="0" fontId="21" fillId="0" borderId="105" xfId="0" applyFont="1" applyFill="1" applyBorder="1" applyAlignment="1" applyProtection="1">
      <alignment horizontal="left"/>
      <protection locked="0"/>
    </xf>
    <xf numFmtId="0" fontId="9" fillId="0" borderId="108" xfId="0" applyFont="1" applyFill="1" applyBorder="1" applyAlignment="1" applyProtection="1">
      <alignment horizontal="right" wrapText="1"/>
    </xf>
    <xf numFmtId="0" fontId="12" fillId="0" borderId="108" xfId="0" applyFont="1" applyFill="1" applyBorder="1" applyAlignment="1" applyProtection="1">
      <alignment horizontal="right" wrapText="1"/>
    </xf>
    <xf numFmtId="0" fontId="12" fillId="0" borderId="109" xfId="0" applyFont="1" applyFill="1" applyBorder="1" applyAlignment="1" applyProtection="1">
      <alignment horizontal="right" wrapText="1"/>
    </xf>
    <xf numFmtId="0" fontId="12" fillId="0" borderId="103" xfId="0" applyFont="1" applyFill="1" applyBorder="1" applyAlignment="1" applyProtection="1">
      <alignment horizontal="right" wrapText="1"/>
    </xf>
    <xf numFmtId="0" fontId="12" fillId="0" borderId="104" xfId="0" applyFont="1" applyFill="1" applyBorder="1" applyAlignment="1" applyProtection="1">
      <alignment horizontal="right" wrapText="1"/>
    </xf>
    <xf numFmtId="0" fontId="12" fillId="0" borderId="19" xfId="0" applyFont="1" applyFill="1" applyBorder="1" applyAlignment="1" applyProtection="1">
      <alignment horizontal="right" wrapText="1"/>
      <protection locked="0"/>
    </xf>
    <xf numFmtId="0" fontId="12" fillId="0" borderId="138" xfId="0" applyFont="1" applyFill="1" applyBorder="1" applyAlignment="1" applyProtection="1">
      <alignment horizontal="center"/>
      <protection locked="0"/>
    </xf>
    <xf numFmtId="0" fontId="13" fillId="0" borderId="69" xfId="0" applyFont="1" applyFill="1" applyBorder="1" applyAlignment="1" applyProtection="1">
      <alignment horizontal="left" wrapText="1"/>
      <protection locked="0"/>
    </xf>
    <xf numFmtId="0" fontId="13" fillId="0" borderId="77" xfId="0" applyFont="1" applyFill="1" applyBorder="1" applyAlignment="1" applyProtection="1">
      <alignment horizontal="left" wrapText="1"/>
      <protection locked="0"/>
    </xf>
    <xf numFmtId="0" fontId="13" fillId="0" borderId="108" xfId="0" applyFont="1" applyFill="1" applyBorder="1" applyAlignment="1" applyProtection="1">
      <alignment horizontal="right" wrapText="1"/>
    </xf>
    <xf numFmtId="0" fontId="13" fillId="0" borderId="36" xfId="0" quotePrefix="1" applyFont="1" applyFill="1" applyBorder="1" applyAlignment="1" applyProtection="1">
      <alignment horizontal="right" wrapText="1"/>
      <protection locked="0"/>
    </xf>
    <xf numFmtId="0" fontId="13" fillId="0" borderId="54" xfId="0" applyFont="1" applyFill="1" applyBorder="1" applyAlignment="1" applyProtection="1">
      <alignment horizontal="left" wrapText="1"/>
      <protection locked="0"/>
    </xf>
    <xf numFmtId="0" fontId="12" fillId="0" borderId="108" xfId="0" applyFont="1" applyFill="1" applyBorder="1" applyAlignment="1" applyProtection="1">
      <alignment horizontal="right" wrapText="1"/>
      <protection locked="0"/>
    </xf>
    <xf numFmtId="0" fontId="12" fillId="0" borderId="109" xfId="0" applyFont="1" applyFill="1" applyBorder="1" applyAlignment="1" applyProtection="1">
      <alignment horizontal="right" wrapText="1"/>
      <protection locked="0"/>
    </xf>
    <xf numFmtId="3" fontId="12" fillId="0" borderId="0" xfId="0" applyNumberFormat="1" applyFont="1" applyFill="1" applyBorder="1" applyAlignment="1" applyProtection="1">
      <alignment horizontal="left"/>
      <protection locked="0"/>
    </xf>
    <xf numFmtId="0" fontId="9" fillId="0" borderId="125" xfId="0" applyNumberFormat="1" applyFont="1" applyFill="1" applyBorder="1" applyAlignment="1" applyProtection="1">
      <alignment horizontal="right" wrapText="1"/>
    </xf>
    <xf numFmtId="0" fontId="13" fillId="0" borderId="125" xfId="0" applyNumberFormat="1" applyFont="1" applyFill="1" applyBorder="1" applyAlignment="1" applyProtection="1">
      <alignment horizontal="right" wrapText="1"/>
    </xf>
    <xf numFmtId="0" fontId="13" fillId="0" borderId="126" xfId="0" applyNumberFormat="1" applyFont="1" applyFill="1" applyBorder="1" applyAlignment="1" applyProtection="1">
      <alignment horizontal="right" wrapText="1"/>
    </xf>
    <xf numFmtId="0" fontId="21" fillId="0" borderId="127" xfId="0" applyNumberFormat="1" applyFont="1" applyFill="1" applyBorder="1" applyAlignment="1" applyProtection="1">
      <alignment horizontal="left" wrapText="1"/>
      <protection locked="0"/>
    </xf>
    <xf numFmtId="0" fontId="15" fillId="0" borderId="125" xfId="0" applyNumberFormat="1" applyFont="1" applyFill="1" applyBorder="1" applyAlignment="1" applyProtection="1">
      <alignment horizontal="left" wrapText="1"/>
      <protection locked="0"/>
    </xf>
    <xf numFmtId="0" fontId="14" fillId="3" borderId="180" xfId="0" applyFont="1" applyFill="1" applyBorder="1" applyAlignment="1" applyProtection="1">
      <alignment horizontal="center" vertical="center" wrapText="1"/>
      <protection locked="0"/>
    </xf>
    <xf numFmtId="0" fontId="13" fillId="0" borderId="33" xfId="0" quotePrefix="1" applyNumberFormat="1" applyFont="1" applyFill="1" applyBorder="1" applyAlignment="1" applyProtection="1">
      <alignment horizontal="right" wrapText="1"/>
      <protection locked="0"/>
    </xf>
    <xf numFmtId="0" fontId="9" fillId="0" borderId="105" xfId="0" applyNumberFormat="1" applyFont="1" applyFill="1" applyBorder="1" applyAlignment="1" applyProtection="1">
      <alignment horizontal="center" wrapText="1"/>
      <protection locked="0"/>
    </xf>
    <xf numFmtId="0" fontId="9" fillId="0" borderId="135" xfId="0" applyNumberFormat="1" applyFont="1" applyFill="1" applyBorder="1" applyAlignment="1" applyProtection="1">
      <alignment horizontal="center" wrapText="1"/>
      <protection locked="0"/>
    </xf>
    <xf numFmtId="0" fontId="13" fillId="0" borderId="138" xfId="0" applyFont="1" applyBorder="1" applyAlignment="1" applyProtection="1">
      <protection locked="0"/>
    </xf>
    <xf numFmtId="0" fontId="12" fillId="0" borderId="138" xfId="0" applyFont="1" applyBorder="1" applyAlignment="1" applyProtection="1">
      <protection locked="0"/>
    </xf>
    <xf numFmtId="0" fontId="12" fillId="0" borderId="138" xfId="0" applyFont="1" applyBorder="1" applyAlignment="1" applyProtection="1">
      <alignment horizontal="center"/>
      <protection locked="0"/>
    </xf>
    <xf numFmtId="0" fontId="9" fillId="0" borderId="138" xfId="0" applyNumberFormat="1" applyFont="1" applyFill="1" applyBorder="1" applyAlignment="1" applyProtection="1">
      <alignment horizontal="right" wrapText="1"/>
      <protection locked="0"/>
    </xf>
    <xf numFmtId="0" fontId="13" fillId="0" borderId="181" xfId="0" applyNumberFormat="1" applyFont="1" applyFill="1" applyBorder="1" applyAlignment="1" applyProtection="1">
      <alignment horizontal="right" wrapText="1"/>
      <protection locked="0"/>
    </xf>
    <xf numFmtId="0" fontId="15" fillId="0" borderId="138" xfId="0" applyNumberFormat="1" applyFont="1" applyFill="1" applyBorder="1" applyAlignment="1" applyProtection="1">
      <alignment horizontal="left" wrapText="1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44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79" xfId="0" applyFont="1" applyFill="1" applyBorder="1" applyAlignment="1" applyProtection="1">
      <alignment horizontal="left" wrapText="1"/>
      <protection locked="0"/>
    </xf>
    <xf numFmtId="0" fontId="13" fillId="0" borderId="156" xfId="0" applyFont="1" applyFill="1" applyBorder="1" applyAlignment="1" applyProtection="1">
      <alignment horizontal="left" wrapText="1"/>
      <protection locked="0"/>
    </xf>
    <xf numFmtId="0" fontId="13" fillId="0" borderId="157" xfId="0" applyFont="1" applyFill="1" applyBorder="1" applyAlignment="1" applyProtection="1">
      <alignment horizontal="left" wrapText="1"/>
      <protection locked="0"/>
    </xf>
    <xf numFmtId="0" fontId="13" fillId="0" borderId="81" xfId="0" applyFont="1" applyFill="1" applyBorder="1" applyAlignment="1" applyProtection="1">
      <alignment horizontal="left" wrapText="1"/>
      <protection locked="0"/>
    </xf>
    <xf numFmtId="0" fontId="13" fillId="0" borderId="64" xfId="0" applyFont="1" applyFill="1" applyBorder="1" applyAlignment="1" applyProtection="1">
      <alignment horizontal="left" wrapText="1"/>
      <protection locked="0"/>
    </xf>
    <xf numFmtId="0" fontId="13" fillId="0" borderId="158" xfId="0" applyFont="1" applyFill="1" applyBorder="1" applyAlignment="1" applyProtection="1">
      <alignment horizontal="left" wrapText="1"/>
      <protection locked="0"/>
    </xf>
    <xf numFmtId="0" fontId="13" fillId="0" borderId="142" xfId="0" applyFont="1" applyFill="1" applyBorder="1" applyAlignment="1" applyProtection="1">
      <alignment horizontal="left" wrapText="1"/>
      <protection locked="0"/>
    </xf>
    <xf numFmtId="0" fontId="13" fillId="0" borderId="29" xfId="0" applyFont="1" applyFill="1" applyBorder="1" applyAlignment="1" applyProtection="1">
      <alignment horizontal="left" wrapText="1"/>
      <protection locked="0"/>
    </xf>
    <xf numFmtId="0" fontId="13" fillId="0" borderId="83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13" fillId="0" borderId="160" xfId="0" applyFont="1" applyFill="1" applyBorder="1" applyAlignment="1" applyProtection="1">
      <alignment horizontal="left" wrapText="1"/>
      <protection locked="0"/>
    </xf>
    <xf numFmtId="0" fontId="13" fillId="0" borderId="144" xfId="0" applyFont="1" applyFill="1" applyBorder="1" applyAlignment="1" applyProtection="1">
      <alignment horizontal="left" wrapText="1"/>
      <protection locked="0"/>
    </xf>
    <xf numFmtId="0" fontId="13" fillId="0" borderId="81" xfId="0" applyNumberFormat="1" applyFont="1" applyFill="1" applyBorder="1" applyAlignment="1" applyProtection="1">
      <alignment horizontal="left" wrapText="1"/>
      <protection locked="0"/>
    </xf>
    <xf numFmtId="0" fontId="13" fillId="0" borderId="83" xfId="0" applyNumberFormat="1" applyFont="1" applyFill="1" applyBorder="1" applyAlignment="1" applyProtection="1">
      <alignment horizontal="left" wrapText="1"/>
      <protection locked="0"/>
    </xf>
    <xf numFmtId="0" fontId="13" fillId="0" borderId="0" xfId="0" applyNumberFormat="1" applyFont="1" applyFill="1" applyBorder="1" applyAlignment="1" applyProtection="1">
      <alignment horizontal="left" wrapText="1"/>
      <protection locked="0"/>
    </xf>
    <xf numFmtId="0" fontId="13" fillId="0" borderId="144" xfId="1" applyNumberFormat="1" applyFont="1" applyFill="1" applyBorder="1" applyAlignment="1" applyProtection="1">
      <alignment horizontal="left" wrapText="1"/>
      <protection locked="0"/>
    </xf>
    <xf numFmtId="0" fontId="13" fillId="0" borderId="77" xfId="1" applyNumberFormat="1" applyFont="1" applyFill="1" applyBorder="1" applyAlignment="1" applyProtection="1">
      <alignment horizontal="left" wrapText="1"/>
      <protection locked="0"/>
    </xf>
    <xf numFmtId="0" fontId="13" fillId="0" borderId="142" xfId="0" applyNumberFormat="1" applyFont="1" applyFill="1" applyBorder="1" applyAlignment="1" applyProtection="1">
      <alignment horizontal="left" wrapText="1"/>
      <protection locked="0"/>
    </xf>
    <xf numFmtId="0" fontId="13" fillId="0" borderId="145" xfId="0" applyFont="1" applyFill="1" applyBorder="1" applyAlignment="1" applyProtection="1">
      <alignment horizontal="left" wrapText="1"/>
      <protection locked="0"/>
    </xf>
    <xf numFmtId="0" fontId="13" fillId="0" borderId="164" xfId="0" applyFont="1" applyFill="1" applyBorder="1" applyAlignment="1" applyProtection="1">
      <alignment horizontal="left" wrapText="1"/>
      <protection locked="0"/>
    </xf>
    <xf numFmtId="0" fontId="13" fillId="0" borderId="149" xfId="0" applyFont="1" applyFill="1" applyBorder="1" applyAlignment="1" applyProtection="1">
      <alignment horizontal="left" wrapText="1"/>
      <protection locked="0"/>
    </xf>
    <xf numFmtId="0" fontId="13" fillId="0" borderId="162" xfId="0" applyFont="1" applyFill="1" applyBorder="1" applyAlignment="1" applyProtection="1">
      <alignment horizontal="left" wrapText="1"/>
      <protection locked="0"/>
    </xf>
    <xf numFmtId="0" fontId="13" fillId="0" borderId="163" xfId="0" applyFont="1" applyFill="1" applyBorder="1" applyAlignment="1" applyProtection="1">
      <alignment horizontal="left" wrapText="1"/>
      <protection locked="0"/>
    </xf>
    <xf numFmtId="0" fontId="13" fillId="0" borderId="148" xfId="0" applyNumberFormat="1" applyFont="1" applyFill="1" applyBorder="1" applyAlignment="1" applyProtection="1">
      <alignment horizontal="left" wrapText="1"/>
      <protection locked="0"/>
    </xf>
    <xf numFmtId="0" fontId="13" fillId="0" borderId="149" xfId="0" applyNumberFormat="1" applyFont="1" applyFill="1" applyBorder="1" applyAlignment="1" applyProtection="1">
      <alignment horizontal="left" wrapText="1"/>
      <protection locked="0"/>
    </xf>
    <xf numFmtId="0" fontId="13" fillId="0" borderId="167" xfId="0" applyFont="1" applyFill="1" applyBorder="1" applyAlignment="1" applyProtection="1">
      <alignment horizontal="left" wrapText="1"/>
      <protection locked="0"/>
    </xf>
    <xf numFmtId="0" fontId="13" fillId="0" borderId="152" xfId="0" applyNumberFormat="1" applyFont="1" applyFill="1" applyBorder="1" applyAlignment="1" applyProtection="1">
      <alignment horizontal="left" wrapText="1"/>
      <protection locked="0"/>
    </xf>
    <xf numFmtId="0" fontId="13" fillId="0" borderId="79" xfId="1" applyFont="1" applyFill="1" applyBorder="1" applyAlignment="1" applyProtection="1">
      <alignment horizontal="left" wrapText="1"/>
      <protection locked="0"/>
    </xf>
    <xf numFmtId="0" fontId="13" fillId="0" borderId="77" xfId="1" applyFont="1" applyFill="1" applyBorder="1" applyAlignment="1" applyProtection="1">
      <alignment horizontal="left" wrapText="1"/>
      <protection locked="0"/>
    </xf>
    <xf numFmtId="0" fontId="13" fillId="0" borderId="81" xfId="1" applyFont="1" applyFill="1" applyBorder="1" applyAlignment="1" applyProtection="1">
      <alignment horizontal="left" wrapText="1"/>
      <protection locked="0"/>
    </xf>
    <xf numFmtId="0" fontId="13" fillId="0" borderId="168" xfId="0" applyFont="1" applyFill="1" applyBorder="1" applyAlignment="1" applyProtection="1">
      <alignment horizontal="left" wrapText="1"/>
      <protection locked="0"/>
    </xf>
    <xf numFmtId="0" fontId="13" fillId="0" borderId="153" xfId="0" applyNumberFormat="1" applyFont="1" applyFill="1" applyBorder="1" applyAlignment="1" applyProtection="1">
      <alignment horizontal="left" wrapText="1"/>
      <protection locked="0"/>
    </xf>
    <xf numFmtId="0" fontId="13" fillId="0" borderId="159" xfId="0" applyFont="1" applyFill="1" applyBorder="1" applyAlignment="1" applyProtection="1">
      <alignment wrapText="1"/>
      <protection locked="0"/>
    </xf>
    <xf numFmtId="0" fontId="13" fillId="0" borderId="158" xfId="0" applyFont="1" applyFill="1" applyBorder="1" applyAlignment="1" applyProtection="1">
      <alignment wrapText="1"/>
      <protection locked="0"/>
    </xf>
    <xf numFmtId="0" fontId="13" fillId="0" borderId="54" xfId="0" applyFont="1" applyFill="1" applyBorder="1" applyAlignment="1" applyProtection="1">
      <alignment wrapText="1"/>
      <protection locked="0"/>
    </xf>
    <xf numFmtId="0" fontId="13" fillId="0" borderId="183" xfId="0" applyFont="1" applyFill="1" applyBorder="1" applyAlignment="1" applyProtection="1">
      <alignment wrapText="1"/>
      <protection locked="0"/>
    </xf>
    <xf numFmtId="0" fontId="13" fillId="0" borderId="184" xfId="0" applyNumberFormat="1" applyFont="1" applyFill="1" applyBorder="1" applyAlignment="1" applyProtection="1">
      <alignment horizontal="left" wrapText="1"/>
      <protection locked="0"/>
    </xf>
    <xf numFmtId="0" fontId="13" fillId="0" borderId="53" xfId="0" applyFont="1" applyFill="1" applyBorder="1" applyAlignment="1" applyProtection="1">
      <alignment horizontal="left" wrapText="1"/>
      <protection locked="0"/>
    </xf>
    <xf numFmtId="0" fontId="13" fillId="0" borderId="169" xfId="0" applyFont="1" applyFill="1" applyBorder="1" applyAlignment="1" applyProtection="1">
      <alignment horizontal="left" wrapText="1"/>
      <protection locked="0"/>
    </xf>
    <xf numFmtId="0" fontId="13" fillId="0" borderId="63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49" fontId="15" fillId="0" borderId="13" xfId="2" applyNumberFormat="1" applyFont="1" applyFill="1" applyBorder="1" applyAlignment="1" applyProtection="1">
      <alignment horizontal="left"/>
      <protection locked="0"/>
    </xf>
    <xf numFmtId="0" fontId="13" fillId="0" borderId="68" xfId="0" applyFont="1" applyFill="1" applyBorder="1" applyAlignment="1" applyProtection="1">
      <alignment horizontal="left" wrapText="1"/>
      <protection locked="0"/>
    </xf>
    <xf numFmtId="0" fontId="15" fillId="0" borderId="13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13" fillId="0" borderId="155" xfId="0" applyFont="1" applyFill="1" applyBorder="1" applyAlignment="1" applyProtection="1">
      <alignment horizontal="left" wrapText="1"/>
      <protection locked="0"/>
    </xf>
    <xf numFmtId="0" fontId="13" fillId="0" borderId="72" xfId="0" applyFont="1" applyFill="1" applyBorder="1" applyAlignment="1" applyProtection="1">
      <alignment horizontal="left" wrapText="1"/>
      <protection locked="0"/>
    </xf>
    <xf numFmtId="0" fontId="13" fillId="0" borderId="71" xfId="0" applyFont="1" applyFill="1" applyBorder="1" applyAlignment="1" applyProtection="1">
      <alignment horizontal="left" wrapText="1"/>
      <protection locked="0"/>
    </xf>
    <xf numFmtId="0" fontId="13" fillId="0" borderId="70" xfId="0" applyNumberFormat="1" applyFont="1" applyFill="1" applyBorder="1" applyAlignment="1" applyProtection="1">
      <alignment horizontal="left" wrapText="1"/>
      <protection locked="0"/>
    </xf>
    <xf numFmtId="0" fontId="13" fillId="0" borderId="105" xfId="0" applyFont="1" applyFill="1" applyBorder="1" applyAlignment="1" applyProtection="1">
      <alignment horizontal="left" wrapText="1"/>
      <protection locked="0"/>
    </xf>
    <xf numFmtId="0" fontId="13" fillId="0" borderId="71" xfId="0" applyNumberFormat="1" applyFont="1" applyFill="1" applyBorder="1" applyAlignment="1" applyProtection="1">
      <alignment horizontal="left" wrapText="1"/>
      <protection locked="0"/>
    </xf>
    <xf numFmtId="0" fontId="13" fillId="0" borderId="64" xfId="0" applyFont="1" applyFill="1" applyBorder="1" applyAlignment="1" applyProtection="1">
      <alignment horizontal="left" vertical="top" wrapText="1"/>
      <protection locked="0"/>
    </xf>
    <xf numFmtId="0" fontId="13" fillId="0" borderId="70" xfId="0" applyFont="1" applyFill="1" applyBorder="1" applyAlignment="1" applyProtection="1">
      <alignment horizontal="left" wrapText="1"/>
      <protection locked="0"/>
    </xf>
    <xf numFmtId="0" fontId="13" fillId="0" borderId="67" xfId="0" applyFont="1" applyFill="1" applyBorder="1" applyAlignment="1" applyProtection="1">
      <alignment horizontal="left" wrapText="1"/>
      <protection locked="0"/>
    </xf>
    <xf numFmtId="0" fontId="13" fillId="0" borderId="73" xfId="0" applyFont="1" applyFill="1" applyBorder="1" applyAlignment="1" applyProtection="1">
      <alignment horizontal="left" wrapText="1"/>
      <protection locked="0"/>
    </xf>
    <xf numFmtId="0" fontId="13" fillId="0" borderId="105" xfId="0" applyNumberFormat="1" applyFont="1" applyFill="1" applyBorder="1" applyAlignment="1" applyProtection="1">
      <alignment horizontal="left" wrapText="1"/>
      <protection locked="0"/>
    </xf>
    <xf numFmtId="0" fontId="13" fillId="0" borderId="135" xfId="0" applyNumberFormat="1" applyFont="1" applyFill="1" applyBorder="1" applyAlignment="1" applyProtection="1">
      <alignment horizontal="left" wrapText="1"/>
      <protection locked="0"/>
    </xf>
    <xf numFmtId="0" fontId="13" fillId="0" borderId="182" xfId="0" applyNumberFormat="1" applyFont="1" applyFill="1" applyBorder="1" applyAlignment="1" applyProtection="1">
      <alignment horizontal="left" wrapText="1"/>
      <protection locked="0"/>
    </xf>
    <xf numFmtId="0" fontId="13" fillId="0" borderId="72" xfId="0" applyNumberFormat="1" applyFont="1" applyFill="1" applyBorder="1" applyAlignment="1" applyProtection="1">
      <alignment horizontal="left" wrapText="1"/>
      <protection locked="0"/>
    </xf>
    <xf numFmtId="0" fontId="13" fillId="0" borderId="70" xfId="0" applyNumberFormat="1" applyFont="1" applyFill="1" applyBorder="1" applyAlignment="1" applyProtection="1">
      <alignment horizontal="left" vertical="top" wrapText="1"/>
      <protection locked="0"/>
    </xf>
    <xf numFmtId="0" fontId="13" fillId="0" borderId="54" xfId="0" applyFont="1" applyFill="1" applyBorder="1" applyAlignment="1" applyProtection="1">
      <alignment horizontal="left" vertical="top" wrapText="1"/>
      <protection locked="0"/>
    </xf>
    <xf numFmtId="0" fontId="14" fillId="3" borderId="185" xfId="0" applyFont="1" applyFill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9" fillId="0" borderId="26" xfId="0" applyNumberFormat="1" applyFont="1" applyFill="1" applyBorder="1" applyAlignment="1" applyProtection="1">
      <alignment horizontal="right" wrapText="1"/>
      <protection locked="0"/>
    </xf>
    <xf numFmtId="0" fontId="9" fillId="0" borderId="139" xfId="0" applyNumberFormat="1" applyFont="1" applyFill="1" applyBorder="1" applyAlignment="1" applyProtection="1">
      <alignment horizontal="right" wrapText="1"/>
      <protection locked="0"/>
    </xf>
    <xf numFmtId="0" fontId="13" fillId="0" borderId="26" xfId="0" applyNumberFormat="1" applyFont="1" applyFill="1" applyBorder="1" applyAlignment="1" applyProtection="1">
      <alignment horizontal="right" wrapText="1"/>
      <protection locked="0"/>
    </xf>
    <xf numFmtId="0" fontId="13" fillId="0" borderId="32" xfId="0" applyNumberFormat="1" applyFont="1" applyFill="1" applyBorder="1" applyAlignment="1" applyProtection="1">
      <alignment horizontal="right" wrapText="1"/>
      <protection locked="0"/>
    </xf>
    <xf numFmtId="0" fontId="13" fillId="0" borderId="0" xfId="0" applyFont="1" applyFill="1" applyBorder="1" applyAlignment="1" applyProtection="1">
      <alignment horizontal="left" wrapText="1"/>
    </xf>
    <xf numFmtId="0" fontId="13" fillId="0" borderId="186" xfId="0" applyFont="1" applyFill="1" applyBorder="1" applyAlignment="1" applyProtection="1">
      <alignment horizontal="left"/>
    </xf>
    <xf numFmtId="0" fontId="9" fillId="5" borderId="13" xfId="0" applyFont="1" applyFill="1" applyBorder="1" applyAlignment="1" applyProtection="1">
      <alignment horizontal="right" wrapText="1"/>
    </xf>
    <xf numFmtId="0" fontId="9" fillId="5" borderId="91" xfId="0" applyNumberFormat="1" applyFont="1" applyFill="1" applyBorder="1" applyAlignment="1" applyProtection="1">
      <alignment horizontal="right" wrapText="1"/>
    </xf>
    <xf numFmtId="0" fontId="13" fillId="0" borderId="68" xfId="0" applyNumberFormat="1" applyFont="1" applyFill="1" applyBorder="1" applyAlignment="1" applyProtection="1">
      <alignment horizontal="left" vertical="top" wrapText="1"/>
      <protection locked="0"/>
    </xf>
    <xf numFmtId="0" fontId="13" fillId="0" borderId="70" xfId="1" applyFont="1" applyFill="1" applyBorder="1" applyAlignment="1" applyProtection="1">
      <alignment horizontal="left" vertical="top" wrapText="1"/>
      <protection locked="0"/>
    </xf>
    <xf numFmtId="0" fontId="13" fillId="5" borderId="36" xfId="0" applyNumberFormat="1" applyFont="1" applyFill="1" applyBorder="1" applyAlignment="1" applyProtection="1">
      <alignment horizontal="right" wrapText="1"/>
    </xf>
    <xf numFmtId="0" fontId="10" fillId="4" borderId="6" xfId="0" applyFont="1" applyFill="1" applyBorder="1" applyAlignment="1" applyProtection="1">
      <alignment horizontal="center" vertical="center" wrapText="1"/>
    </xf>
    <xf numFmtId="49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4" xfId="2" applyFont="1" applyFill="1" applyBorder="1" applyAlignment="1" applyProtection="1">
      <alignment horizontal="left" wrapText="1"/>
      <protection locked="0"/>
    </xf>
    <xf numFmtId="0" fontId="15" fillId="0" borderId="108" xfId="2" applyFont="1" applyFill="1" applyBorder="1" applyAlignment="1" applyProtection="1">
      <alignment horizontal="left" wrapText="1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3" xfId="2" applyFont="1" applyFill="1" applyBorder="1" applyAlignment="1" applyProtection="1">
      <alignment horizontal="left"/>
      <protection locked="0"/>
    </xf>
    <xf numFmtId="0" fontId="15" fillId="0" borderId="108" xfId="2" applyFont="1" applyFill="1" applyBorder="1" applyAlignment="1" applyProtection="1">
      <alignment horizontal="left"/>
      <protection locked="0"/>
    </xf>
    <xf numFmtId="0" fontId="16" fillId="0" borderId="13" xfId="0" applyNumberFormat="1" applyFont="1" applyFill="1" applyBorder="1" applyAlignment="1" applyProtection="1">
      <alignment horizontal="right" wrapText="1"/>
      <protection locked="0"/>
    </xf>
    <xf numFmtId="49" fontId="15" fillId="0" borderId="0" xfId="2" applyNumberFormat="1" applyFont="1" applyFill="1" applyBorder="1" applyAlignment="1" applyProtection="1">
      <alignment horizontal="left"/>
    </xf>
    <xf numFmtId="49" fontId="15" fillId="0" borderId="0" xfId="2" applyNumberFormat="1" applyFont="1" applyFill="1" applyBorder="1" applyAlignment="1" applyProtection="1">
      <alignment horizontal="left"/>
      <protection locked="0"/>
    </xf>
    <xf numFmtId="49" fontId="38" fillId="0" borderId="0" xfId="2" applyNumberFormat="1" applyFont="1" applyFill="1" applyBorder="1" applyAlignment="1" applyProtection="1">
      <alignment horizontal="left"/>
      <protection locked="0"/>
    </xf>
    <xf numFmtId="49" fontId="38" fillId="0" borderId="0" xfId="0" applyNumberFormat="1" applyFont="1" applyFill="1" applyBorder="1" applyAlignment="1" applyProtection="1">
      <alignment horizontal="left"/>
      <protection locked="0"/>
    </xf>
    <xf numFmtId="0" fontId="13" fillId="5" borderId="13" xfId="0" applyNumberFormat="1" applyFont="1" applyFill="1" applyBorder="1" applyAlignment="1" applyProtection="1">
      <alignment horizontal="right" wrapText="1"/>
    </xf>
    <xf numFmtId="0" fontId="13" fillId="5" borderId="91" xfId="0" applyFont="1" applyFill="1" applyBorder="1" applyAlignment="1" applyProtection="1">
      <alignment horizontal="right" wrapText="1"/>
      <protection locked="0"/>
    </xf>
    <xf numFmtId="0" fontId="13" fillId="5" borderId="17" xfId="0" applyNumberFormat="1" applyFont="1" applyFill="1" applyBorder="1" applyAlignment="1" applyProtection="1">
      <alignment horizontal="right" wrapText="1"/>
      <protection locked="0"/>
    </xf>
    <xf numFmtId="0" fontId="9" fillId="5" borderId="13" xfId="0" applyNumberFormat="1" applyFont="1" applyFill="1" applyBorder="1" applyAlignment="1" applyProtection="1">
      <alignment horizontal="right" wrapText="1"/>
      <protection locked="0"/>
    </xf>
    <xf numFmtId="0" fontId="12" fillId="5" borderId="109" xfId="0" applyFont="1" applyFill="1" applyBorder="1" applyAlignment="1" applyProtection="1">
      <alignment horizontal="right"/>
      <protection locked="0"/>
    </xf>
    <xf numFmtId="0" fontId="13" fillId="5" borderId="36" xfId="0" applyFont="1" applyFill="1" applyBorder="1" applyAlignment="1" applyProtection="1">
      <alignment horizontal="right" wrapText="1"/>
      <protection locked="0"/>
    </xf>
    <xf numFmtId="0" fontId="13" fillId="5" borderId="31" xfId="0" applyFont="1" applyFill="1" applyBorder="1" applyAlignment="1" applyProtection="1">
      <alignment horizontal="right" wrapText="1"/>
      <protection locked="0"/>
    </xf>
    <xf numFmtId="0" fontId="13" fillId="5" borderId="13" xfId="0" applyNumberFormat="1" applyFont="1" applyFill="1" applyBorder="1" applyAlignment="1" applyProtection="1">
      <alignment horizontal="right" wrapText="1"/>
      <protection locked="0"/>
    </xf>
    <xf numFmtId="0" fontId="13" fillId="5" borderId="31" xfId="0" applyNumberFormat="1" applyFont="1" applyFill="1" applyBorder="1" applyAlignment="1" applyProtection="1">
      <alignment horizontal="right" wrapText="1"/>
      <protection locked="0"/>
    </xf>
    <xf numFmtId="0" fontId="13" fillId="5" borderId="138" xfId="0" applyNumberFormat="1" applyFont="1" applyFill="1" applyBorder="1" applyAlignment="1" applyProtection="1">
      <alignment horizontal="right" wrapText="1"/>
      <protection locked="0"/>
    </xf>
    <xf numFmtId="0" fontId="13" fillId="5" borderId="19" xfId="0" applyNumberFormat="1" applyFont="1" applyFill="1" applyBorder="1" applyAlignment="1" applyProtection="1">
      <alignment horizontal="right" wrapText="1"/>
      <protection locked="0"/>
    </xf>
    <xf numFmtId="0" fontId="13" fillId="6" borderId="109" xfId="0" applyFont="1" applyFill="1" applyBorder="1" applyAlignment="1" applyProtection="1">
      <alignment horizontal="right" wrapText="1"/>
    </xf>
    <xf numFmtId="0" fontId="13" fillId="6" borderId="13" xfId="0" applyFont="1" applyFill="1" applyBorder="1" applyAlignment="1" applyProtection="1">
      <alignment horizontal="right" wrapText="1"/>
    </xf>
    <xf numFmtId="0" fontId="13" fillId="6" borderId="35" xfId="0" applyFont="1" applyFill="1" applyBorder="1" applyAlignment="1" applyProtection="1">
      <alignment horizontal="right" wrapText="1"/>
    </xf>
    <xf numFmtId="0" fontId="9" fillId="7" borderId="19" xfId="0" applyFont="1" applyFill="1" applyBorder="1" applyAlignment="1" applyProtection="1">
      <alignment horizontal="right" wrapText="1"/>
      <protection locked="0"/>
    </xf>
    <xf numFmtId="0" fontId="9" fillId="7" borderId="103" xfId="0" applyFont="1" applyFill="1" applyBorder="1" applyAlignment="1" applyProtection="1">
      <alignment horizontal="right" wrapText="1"/>
      <protection locked="0"/>
    </xf>
    <xf numFmtId="0" fontId="9" fillId="7" borderId="103" xfId="0" applyNumberFormat="1" applyFont="1" applyFill="1" applyBorder="1" applyAlignment="1" applyProtection="1">
      <alignment horizontal="right" wrapText="1"/>
      <protection locked="0"/>
    </xf>
    <xf numFmtId="0" fontId="11" fillId="8" borderId="13" xfId="0" applyNumberFormat="1" applyFont="1" applyFill="1" applyBorder="1" applyAlignment="1" applyProtection="1">
      <alignment horizontal="right" wrapText="1"/>
      <protection locked="0"/>
    </xf>
    <xf numFmtId="0" fontId="9" fillId="8" borderId="13" xfId="0" applyNumberFormat="1" applyFont="1" applyFill="1" applyBorder="1" applyAlignment="1" applyProtection="1">
      <alignment horizontal="right" wrapText="1"/>
      <protection locked="0"/>
    </xf>
    <xf numFmtId="0" fontId="9" fillId="8" borderId="108" xfId="0" applyNumberFormat="1" applyFont="1" applyFill="1" applyBorder="1" applyAlignment="1" applyProtection="1">
      <alignment horizontal="right" wrapText="1"/>
      <protection locked="0"/>
    </xf>
    <xf numFmtId="0" fontId="9" fillId="8" borderId="13" xfId="0" applyNumberFormat="1" applyFont="1" applyFill="1" applyBorder="1" applyAlignment="1" applyProtection="1">
      <alignment horizontal="right" wrapText="1"/>
    </xf>
    <xf numFmtId="0" fontId="9" fillId="8" borderId="19" xfId="0" applyFont="1" applyFill="1" applyBorder="1" applyAlignment="1" applyProtection="1">
      <alignment horizontal="right" wrapText="1"/>
    </xf>
    <xf numFmtId="0" fontId="9" fillId="8" borderId="19" xfId="0" applyNumberFormat="1" applyFont="1" applyFill="1" applyBorder="1" applyAlignment="1" applyProtection="1">
      <alignment horizontal="right" wrapText="1"/>
      <protection locked="0"/>
    </xf>
    <xf numFmtId="0" fontId="9" fillId="8" borderId="13" xfId="0" applyFont="1" applyFill="1" applyBorder="1" applyAlignment="1" applyProtection="1">
      <alignment horizontal="right" wrapText="1"/>
      <protection locked="0"/>
    </xf>
    <xf numFmtId="0" fontId="9" fillId="8" borderId="15" xfId="0" applyFont="1" applyFill="1" applyBorder="1" applyAlignment="1" applyProtection="1">
      <alignment horizontal="right" wrapText="1"/>
      <protection locked="0"/>
    </xf>
    <xf numFmtId="0" fontId="9" fillId="8" borderId="13" xfId="0" applyFont="1" applyFill="1" applyBorder="1" applyAlignment="1" applyProtection="1">
      <alignment horizontal="right"/>
      <protection locked="0"/>
    </xf>
    <xf numFmtId="0" fontId="9" fillId="8" borderId="103" xfId="0" applyNumberFormat="1" applyFont="1" applyFill="1" applyBorder="1" applyAlignment="1" applyProtection="1">
      <alignment horizontal="right" wrapText="1"/>
      <protection locked="0"/>
    </xf>
    <xf numFmtId="0" fontId="9" fillId="7" borderId="17" xfId="0" applyFont="1" applyFill="1" applyBorder="1" applyAlignment="1" applyProtection="1">
      <alignment horizontal="right"/>
      <protection locked="0"/>
    </xf>
    <xf numFmtId="0" fontId="9" fillId="7" borderId="108" xfId="0" applyFont="1" applyFill="1" applyBorder="1" applyAlignment="1" applyProtection="1">
      <alignment horizontal="right"/>
      <protection locked="0"/>
    </xf>
    <xf numFmtId="0" fontId="9" fillId="7" borderId="13" xfId="0" applyNumberFormat="1" applyFont="1" applyFill="1" applyBorder="1" applyAlignment="1" applyProtection="1">
      <alignment horizontal="right" wrapText="1"/>
      <protection locked="0"/>
    </xf>
    <xf numFmtId="0" fontId="12" fillId="7" borderId="13" xfId="0" applyFont="1" applyFill="1" applyBorder="1" applyAlignment="1" applyProtection="1">
      <alignment horizontal="right" wrapText="1"/>
      <protection locked="0"/>
    </xf>
    <xf numFmtId="0" fontId="12" fillId="7" borderId="36" xfId="0" applyFont="1" applyFill="1" applyBorder="1" applyAlignment="1" applyProtection="1">
      <alignment horizontal="right" wrapText="1"/>
      <protection locked="0"/>
    </xf>
    <xf numFmtId="0" fontId="16" fillId="8" borderId="13" xfId="0" applyNumberFormat="1" applyFont="1" applyFill="1" applyBorder="1" applyAlignment="1" applyProtection="1">
      <alignment horizontal="right" wrapText="1"/>
      <protection locked="0"/>
    </xf>
    <xf numFmtId="0" fontId="27" fillId="0" borderId="174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75" xfId="0" applyFont="1" applyBorder="1" applyAlignment="1">
      <alignment horizontal="left" vertical="center" wrapText="1"/>
    </xf>
    <xf numFmtId="0" fontId="26" fillId="0" borderId="179" xfId="0" applyFont="1" applyBorder="1" applyAlignment="1">
      <alignment horizontal="left" vertical="center" wrapText="1"/>
    </xf>
    <xf numFmtId="0" fontId="27" fillId="0" borderId="174" xfId="0" applyFont="1" applyFill="1" applyBorder="1" applyAlignment="1" applyProtection="1">
      <alignment horizontal="left" vertical="center" wrapText="1"/>
      <protection locked="0"/>
    </xf>
    <xf numFmtId="0" fontId="26" fillId="0" borderId="175" xfId="0" applyFont="1" applyBorder="1" applyAlignment="1">
      <alignment horizontal="left" vertical="center"/>
    </xf>
    <xf numFmtId="0" fontId="26" fillId="0" borderId="179" xfId="0" applyFont="1" applyBorder="1" applyAlignment="1">
      <alignment horizontal="left" vertical="center"/>
    </xf>
    <xf numFmtId="0" fontId="27" fillId="0" borderId="177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76" xfId="0" applyFont="1" applyBorder="1" applyAlignment="1">
      <alignment horizontal="left" vertical="center" wrapText="1"/>
    </xf>
    <xf numFmtId="0" fontId="27" fillId="0" borderId="177" xfId="0" applyNumberFormat="1" applyFont="1" applyFill="1" applyBorder="1" applyAlignment="1" applyProtection="1">
      <alignment horizontal="left" vertical="center" wrapText="1"/>
    </xf>
    <xf numFmtId="0" fontId="27" fillId="0" borderId="174" xfId="1" applyFont="1" applyFill="1" applyBorder="1" applyAlignment="1" applyProtection="1">
      <alignment horizontal="left" vertical="center" wrapText="1"/>
      <protection locked="0"/>
    </xf>
    <xf numFmtId="0" fontId="26" fillId="0" borderId="176" xfId="0" applyFont="1" applyBorder="1" applyAlignment="1">
      <alignment horizontal="left" vertical="center"/>
    </xf>
    <xf numFmtId="0" fontId="27" fillId="0" borderId="177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177" xfId="0" quotePrefix="1" applyFont="1" applyFill="1" applyBorder="1" applyAlignment="1" applyProtection="1">
      <alignment horizontal="left" vertical="center" wrapText="1"/>
      <protection locked="0"/>
    </xf>
    <xf numFmtId="0" fontId="26" fillId="0" borderId="174" xfId="0" applyFont="1" applyFill="1" applyBorder="1" applyAlignment="1" applyProtection="1">
      <alignment horizontal="left" vertical="center" wrapText="1"/>
      <protection locked="0"/>
    </xf>
    <xf numFmtId="0" fontId="23" fillId="0" borderId="66" xfId="0" applyNumberFormat="1" applyFont="1" applyFill="1" applyBorder="1" applyAlignment="1" applyProtection="1">
      <alignment horizontal="left" wrapText="1"/>
      <protection locked="0"/>
    </xf>
    <xf numFmtId="0" fontId="26" fillId="0" borderId="66" xfId="0" applyFont="1" applyBorder="1" applyAlignment="1">
      <alignment horizontal="left" wrapText="1"/>
    </xf>
    <xf numFmtId="0" fontId="26" fillId="0" borderId="140" xfId="0" applyFont="1" applyBorder="1" applyAlignment="1">
      <alignment horizontal="left" wrapText="1"/>
    </xf>
    <xf numFmtId="0" fontId="23" fillId="0" borderId="134" xfId="0" applyNumberFormat="1" applyFont="1" applyFill="1" applyBorder="1" applyAlignment="1" applyProtection="1">
      <alignment horizontal="left" wrapText="1"/>
      <protection locked="0"/>
    </xf>
    <xf numFmtId="0" fontId="23" fillId="0" borderId="47" xfId="0" applyFont="1" applyFill="1" applyBorder="1" applyAlignment="1" applyProtection="1">
      <alignment horizontal="left" vertical="top" wrapText="1"/>
      <protection locked="0"/>
    </xf>
    <xf numFmtId="0" fontId="30" fillId="3" borderId="22" xfId="1" applyFont="1" applyFill="1" applyBorder="1" applyAlignment="1" applyProtection="1">
      <alignment horizontal="left" vertical="center" wrapText="1"/>
    </xf>
    <xf numFmtId="0" fontId="26" fillId="0" borderId="28" xfId="0" applyFont="1" applyBorder="1" applyAlignment="1" applyProtection="1"/>
    <xf numFmtId="0" fontId="26" fillId="0" borderId="57" xfId="0" applyFont="1" applyBorder="1" applyAlignment="1" applyProtection="1"/>
    <xf numFmtId="0" fontId="30" fillId="3" borderId="99" xfId="0" applyFont="1" applyFill="1" applyBorder="1" applyAlignment="1" applyProtection="1">
      <alignment horizontal="left" vertical="center" wrapText="1"/>
    </xf>
    <xf numFmtId="0" fontId="26" fillId="0" borderId="100" xfId="0" applyFont="1" applyBorder="1" applyAlignment="1" applyProtection="1"/>
    <xf numFmtId="0" fontId="27" fillId="0" borderId="174" xfId="0" quotePrefix="1" applyFont="1" applyFill="1" applyBorder="1" applyAlignment="1" applyProtection="1">
      <alignment horizontal="left" vertical="center" wrapText="1"/>
      <protection locked="0"/>
    </xf>
    <xf numFmtId="0" fontId="27" fillId="0" borderId="177" xfId="0" applyFont="1" applyFill="1" applyBorder="1" applyAlignment="1" applyProtection="1">
      <alignment horizontal="left" vertical="center" wrapText="1"/>
      <protection locked="0"/>
    </xf>
    <xf numFmtId="0" fontId="26" fillId="0" borderId="174" xfId="0" applyFont="1" applyBorder="1" applyAlignment="1" applyProtection="1">
      <alignment horizontal="left" vertical="center" wrapText="1"/>
      <protection locked="0"/>
    </xf>
    <xf numFmtId="0" fontId="26" fillId="0" borderId="174" xfId="0" applyFont="1" applyBorder="1" applyAlignment="1">
      <alignment horizontal="left" vertical="center" wrapText="1"/>
    </xf>
    <xf numFmtId="0" fontId="26" fillId="0" borderId="178" xfId="0" applyFont="1" applyBorder="1" applyAlignment="1">
      <alignment horizontal="left" vertical="center" wrapText="1"/>
    </xf>
    <xf numFmtId="0" fontId="26" fillId="0" borderId="177" xfId="0" applyFont="1" applyFill="1" applyBorder="1" applyAlignment="1" applyProtection="1">
      <alignment horizontal="left" vertical="center" wrapText="1"/>
    </xf>
    <xf numFmtId="0" fontId="26" fillId="0" borderId="177" xfId="0" applyFont="1" applyFill="1" applyBorder="1" applyAlignment="1" applyProtection="1">
      <alignment horizontal="left" vertical="center" wrapText="1"/>
      <protection locked="0"/>
    </xf>
    <xf numFmtId="0" fontId="16" fillId="3" borderId="22" xfId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/>
    <xf numFmtId="0" fontId="12" fillId="0" borderId="57" xfId="0" applyFont="1" applyBorder="1" applyAlignment="1" applyProtection="1"/>
    <xf numFmtId="0" fontId="16" fillId="3" borderId="99" xfId="0" applyFont="1" applyFill="1" applyBorder="1" applyAlignment="1" applyProtection="1">
      <alignment horizontal="left" vertical="center" wrapText="1"/>
    </xf>
    <xf numFmtId="0" fontId="12" fillId="0" borderId="100" xfId="0" applyFont="1" applyBorder="1" applyAlignment="1" applyProtection="1"/>
  </cellXfs>
  <cellStyles count="9">
    <cellStyle name="Excel Built-in Normal" xfId="3"/>
    <cellStyle name="Βασικό_Φύλλο1" xfId="4"/>
    <cellStyle name="Κανονικό" xfId="0" builtinId="0"/>
    <cellStyle name="Κανονικό 2" xfId="1"/>
    <cellStyle name="Κανονικό 3" xfId="5"/>
    <cellStyle name="Κανονικό 3 2" xfId="6"/>
    <cellStyle name="Υπερ-σύνδεση" xfId="2" builtinId="8"/>
    <cellStyle name="Υπερ-σύνδεση 2" xfId="8"/>
    <cellStyle name="Υπερ-σύνδεση 3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229721</xdr:colOff>
      <xdr:row>7</xdr:row>
      <xdr:rowOff>95250</xdr:rowOff>
    </xdr:from>
    <xdr:to>
      <xdr:col>12</xdr:col>
      <xdr:colOff>467846</xdr:colOff>
      <xdr:row>9</xdr:row>
      <xdr:rowOff>114300</xdr:rowOff>
    </xdr:to>
    <xdr:cxnSp macro="">
      <xdr:nvCxnSpPr>
        <xdr:cNvPr id="2" name="Ευθύγραμμο βέλος σύνδεσης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278471" y="1733550"/>
          <a:ext cx="238125" cy="323850"/>
        </a:xfrm>
        <a:prstGeom prst="straightConnector1">
          <a:avLst/>
        </a:prstGeom>
        <a:ln>
          <a:solidFill>
            <a:schemeClr val="tx1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291352</xdr:colOff>
      <xdr:row>294</xdr:row>
      <xdr:rowOff>22412</xdr:rowOff>
    </xdr:from>
    <xdr:to>
      <xdr:col>12</xdr:col>
      <xdr:colOff>459440</xdr:colOff>
      <xdr:row>296</xdr:row>
      <xdr:rowOff>72838</xdr:rowOff>
    </xdr:to>
    <xdr:cxnSp macro="">
      <xdr:nvCxnSpPr>
        <xdr:cNvPr id="3" name="Ευθύγραμμο βέλος σύνδεσης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9340102" y="45380462"/>
          <a:ext cx="168088" cy="355226"/>
        </a:xfrm>
        <a:prstGeom prst="straightConnector1">
          <a:avLst/>
        </a:prstGeom>
        <a:ln>
          <a:solidFill>
            <a:sysClr val="windowText" lastClr="00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mail@1lyk-argyr.att.sch.g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il@1lyk-petroup.att.sch.gr" TargetMode="External"/><Relationship Id="rId1" Type="http://schemas.openxmlformats.org/officeDocument/2006/relationships/hyperlink" Target="mailto:mail@1lyk-aigal.att.sch.g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il@2lyk-p-falir.att.sch.g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il@1lyk-chanion.chan.sch.g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48"/>
  <sheetViews>
    <sheetView topLeftCell="C1" zoomScaleNormal="100" workbookViewId="0">
      <pane ySplit="1" topLeftCell="A2" activePane="bottomLeft" state="frozen"/>
      <selection pane="bottomLeft" activeCell="AG469" sqref="AG469"/>
    </sheetView>
  </sheetViews>
  <sheetFormatPr defaultColWidth="8.7109375" defaultRowHeight="9" x14ac:dyDescent="0.15"/>
  <cols>
    <col min="1" max="1" width="22.140625" style="1211" hidden="1" customWidth="1"/>
    <col min="2" max="2" width="9" style="1273" hidden="1" customWidth="1"/>
    <col min="3" max="3" width="30.28515625" style="1230" customWidth="1"/>
    <col min="4" max="4" width="20" style="1231" customWidth="1"/>
    <col min="5" max="5" width="6.140625" style="1232" customWidth="1"/>
    <col min="6" max="6" width="21.7109375" style="1211" customWidth="1"/>
    <col min="7" max="7" width="5.85546875" style="1217" customWidth="1"/>
    <col min="8" max="8" width="7.28515625" style="1211" customWidth="1"/>
    <col min="9" max="9" width="5.140625" style="1218" customWidth="1"/>
    <col min="10" max="10" width="6.140625" style="1219" hidden="1" customWidth="1"/>
    <col min="11" max="11" width="7.42578125" style="1219" hidden="1" customWidth="1"/>
    <col min="12" max="13" width="0" style="1220" hidden="1" customWidth="1"/>
    <col min="14" max="14" width="33.140625" style="1276" customWidth="1"/>
    <col min="15" max="15" width="31.5703125" style="1221" hidden="1" customWidth="1"/>
    <col min="16" max="16" width="39.140625" style="1221" hidden="1" customWidth="1"/>
    <col min="17" max="17" width="17.5703125" style="1221" hidden="1" customWidth="1"/>
    <col min="18" max="18" width="26.28515625" style="429" hidden="1" customWidth="1"/>
    <col min="19" max="20" width="0" style="1231" hidden="1" customWidth="1"/>
    <col min="21" max="21" width="0" style="1225" hidden="1" customWidth="1"/>
    <col min="22" max="22" width="0" style="591" hidden="1" customWidth="1"/>
    <col min="23" max="23" width="12.42578125" style="591" hidden="1" customWidth="1"/>
    <col min="24" max="24" width="10.140625" style="591" hidden="1" customWidth="1"/>
    <col min="25" max="25" width="16.5703125" style="591" hidden="1" customWidth="1"/>
    <col min="26" max="26" width="0" style="591" hidden="1" customWidth="1"/>
    <col min="27" max="27" width="17.85546875" style="591" hidden="1" customWidth="1"/>
    <col min="28" max="28" width="16.140625" style="591" hidden="1" customWidth="1"/>
    <col min="29" max="29" width="17.85546875" style="591" hidden="1" customWidth="1"/>
    <col min="30" max="30" width="58.28515625" style="591" hidden="1" customWidth="1"/>
    <col min="31" max="31" width="8.7109375" style="591"/>
    <col min="32" max="16384" width="8.7109375" style="592"/>
  </cols>
  <sheetData>
    <row r="1" spans="1:31" s="570" customFormat="1" ht="57.6" customHeight="1" thickTop="1" thickBot="1" x14ac:dyDescent="0.3">
      <c r="A1" s="553" t="s">
        <v>47</v>
      </c>
      <c r="B1" s="554" t="s">
        <v>41</v>
      </c>
      <c r="C1" s="555" t="s">
        <v>119</v>
      </c>
      <c r="D1" s="556" t="s">
        <v>54</v>
      </c>
      <c r="E1" s="1278" t="s">
        <v>55</v>
      </c>
      <c r="F1" s="557" t="s">
        <v>118</v>
      </c>
      <c r="G1" s="558" t="s">
        <v>120</v>
      </c>
      <c r="H1" s="557" t="s">
        <v>121</v>
      </c>
      <c r="I1" s="559" t="s">
        <v>122</v>
      </c>
      <c r="J1" s="560" t="s">
        <v>123</v>
      </c>
      <c r="K1" s="560" t="s">
        <v>183</v>
      </c>
      <c r="L1" s="560" t="s">
        <v>124</v>
      </c>
      <c r="M1" s="561" t="s">
        <v>125</v>
      </c>
      <c r="N1" s="1277" t="s">
        <v>482</v>
      </c>
      <c r="O1" s="562" t="s">
        <v>126</v>
      </c>
      <c r="P1" s="563" t="s">
        <v>127</v>
      </c>
      <c r="Q1" s="564" t="s">
        <v>128</v>
      </c>
      <c r="R1" s="430" t="s">
        <v>129</v>
      </c>
      <c r="S1" s="565" t="s">
        <v>105</v>
      </c>
      <c r="T1" s="565" t="s">
        <v>106</v>
      </c>
      <c r="U1" s="565" t="s">
        <v>107</v>
      </c>
      <c r="V1" s="565" t="s">
        <v>108</v>
      </c>
      <c r="W1" s="566" t="s">
        <v>109</v>
      </c>
      <c r="X1" s="566" t="s">
        <v>110</v>
      </c>
      <c r="Y1" s="566" t="s">
        <v>133</v>
      </c>
      <c r="Z1" s="566" t="s">
        <v>111</v>
      </c>
      <c r="AA1" s="566" t="s">
        <v>134</v>
      </c>
      <c r="AB1" s="567" t="s">
        <v>166</v>
      </c>
      <c r="AC1" s="567" t="s">
        <v>167</v>
      </c>
      <c r="AD1" s="568" t="s">
        <v>112</v>
      </c>
      <c r="AE1" s="569"/>
    </row>
    <row r="2" spans="1:31" ht="12" customHeight="1" thickTop="1" x14ac:dyDescent="0.15">
      <c r="A2" s="571" t="s">
        <v>53</v>
      </c>
      <c r="B2" s="572">
        <f>LEFT(A2,3)+200</f>
        <v>201</v>
      </c>
      <c r="C2" s="573" t="s">
        <v>58</v>
      </c>
      <c r="D2" s="574" t="s">
        <v>56</v>
      </c>
      <c r="E2" s="575">
        <f>B2</f>
        <v>201</v>
      </c>
      <c r="F2" s="576" t="str">
        <f t="shared" ref="F2:F124" si="0">RIGHT(A2,LEN(A2)-5)</f>
        <v>ΕΙΔΙΚΟ ΕΞΕΤΑΣΤΙΚΟ ΚΕΝΤΡΟ ΑΘΗΝΑΣ</v>
      </c>
      <c r="G2" s="577" t="s">
        <v>49</v>
      </c>
      <c r="H2" s="578" t="s">
        <v>3</v>
      </c>
      <c r="I2" s="579" t="s">
        <v>8</v>
      </c>
      <c r="J2" s="580">
        <v>7</v>
      </c>
      <c r="K2" s="581"/>
      <c r="L2" s="582"/>
      <c r="M2" s="583">
        <v>1</v>
      </c>
      <c r="N2" s="1483" t="s">
        <v>484</v>
      </c>
      <c r="O2" s="584" t="s">
        <v>292</v>
      </c>
      <c r="P2" s="585" t="s">
        <v>360</v>
      </c>
      <c r="Q2" s="586">
        <v>2105221158</v>
      </c>
      <c r="R2" s="446" t="s">
        <v>279</v>
      </c>
      <c r="S2" s="587"/>
      <c r="T2" s="587"/>
      <c r="U2" s="587"/>
      <c r="V2" s="587"/>
      <c r="W2" s="587"/>
      <c r="X2" s="587"/>
      <c r="Y2" s="588"/>
      <c r="Z2" s="588"/>
      <c r="AA2" s="588"/>
      <c r="AB2" s="588"/>
      <c r="AC2" s="589"/>
      <c r="AD2" s="590"/>
    </row>
    <row r="3" spans="1:31" ht="12" customHeight="1" x14ac:dyDescent="0.15">
      <c r="A3" s="571" t="s">
        <v>53</v>
      </c>
      <c r="B3" s="572">
        <f t="shared" ref="B3:B16" si="1">LEFT(A3,3)+200</f>
        <v>201</v>
      </c>
      <c r="C3" s="573"/>
      <c r="D3" s="574"/>
      <c r="E3" s="593">
        <f>B3</f>
        <v>201</v>
      </c>
      <c r="F3" s="594" t="str">
        <f t="shared" si="0"/>
        <v>ΕΙΔΙΚΟ ΕΞΕΤΑΣΤΙΚΟ ΚΕΝΤΡΟ ΑΘΗΝΑΣ</v>
      </c>
      <c r="G3" s="595" t="s">
        <v>49</v>
      </c>
      <c r="H3" s="596" t="s">
        <v>3</v>
      </c>
      <c r="I3" s="579" t="s">
        <v>9</v>
      </c>
      <c r="J3" s="580">
        <v>17</v>
      </c>
      <c r="K3" s="597"/>
      <c r="L3" s="582">
        <v>1</v>
      </c>
      <c r="M3" s="598"/>
      <c r="N3" s="1461"/>
      <c r="O3" s="584" t="s">
        <v>292</v>
      </c>
      <c r="P3" s="585" t="s">
        <v>360</v>
      </c>
      <c r="Q3" s="586">
        <v>2105221158</v>
      </c>
      <c r="R3" s="447" t="s">
        <v>279</v>
      </c>
      <c r="S3" s="599"/>
      <c r="T3" s="599"/>
      <c r="U3" s="599"/>
      <c r="V3" s="599"/>
      <c r="W3" s="599"/>
      <c r="X3" s="599"/>
      <c r="Y3" s="600"/>
      <c r="Z3" s="600"/>
      <c r="AA3" s="600"/>
      <c r="AB3" s="600"/>
      <c r="AC3" s="600"/>
      <c r="AD3" s="601"/>
    </row>
    <row r="4" spans="1:31" ht="12" customHeight="1" x14ac:dyDescent="0.15">
      <c r="A4" s="571" t="s">
        <v>53</v>
      </c>
      <c r="B4" s="572">
        <f t="shared" si="1"/>
        <v>201</v>
      </c>
      <c r="C4" s="573" t="s">
        <v>58</v>
      </c>
      <c r="D4" s="574" t="s">
        <v>56</v>
      </c>
      <c r="E4" s="593">
        <f t="shared" ref="E4:E67" si="2">B4</f>
        <v>201</v>
      </c>
      <c r="F4" s="594" t="str">
        <f t="shared" si="0"/>
        <v>ΕΙΔΙΚΟ ΕΞΕΤΑΣΤΙΚΟ ΚΕΝΤΡΟ ΑΘΗΝΑΣ</v>
      </c>
      <c r="G4" s="595" t="s">
        <v>49</v>
      </c>
      <c r="H4" s="596" t="s">
        <v>3</v>
      </c>
      <c r="I4" s="602" t="s">
        <v>10</v>
      </c>
      <c r="J4" s="603">
        <v>3</v>
      </c>
      <c r="K4" s="597"/>
      <c r="L4" s="604"/>
      <c r="M4" s="605">
        <v>1</v>
      </c>
      <c r="N4" s="1461"/>
      <c r="O4" s="606" t="s">
        <v>292</v>
      </c>
      <c r="P4" s="585" t="s">
        <v>360</v>
      </c>
      <c r="Q4" s="607">
        <v>2105221158</v>
      </c>
      <c r="R4" s="449" t="s">
        <v>279</v>
      </c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8"/>
      <c r="AD4" s="609"/>
    </row>
    <row r="5" spans="1:31" ht="12" customHeight="1" x14ac:dyDescent="0.15">
      <c r="A5" s="571" t="s">
        <v>53</v>
      </c>
      <c r="B5" s="572">
        <f t="shared" si="1"/>
        <v>201</v>
      </c>
      <c r="C5" s="573" t="s">
        <v>58</v>
      </c>
      <c r="D5" s="574" t="s">
        <v>56</v>
      </c>
      <c r="E5" s="593">
        <f t="shared" si="2"/>
        <v>201</v>
      </c>
      <c r="F5" s="594" t="str">
        <f t="shared" si="0"/>
        <v>ΕΙΔΙΚΟ ΕΞΕΤΑΣΤΙΚΟ ΚΕΝΤΡΟ ΑΘΗΝΑΣ</v>
      </c>
      <c r="G5" s="595" t="s">
        <v>49</v>
      </c>
      <c r="H5" s="596" t="s">
        <v>4</v>
      </c>
      <c r="I5" s="602" t="s">
        <v>8</v>
      </c>
      <c r="J5" s="603">
        <v>7</v>
      </c>
      <c r="K5" s="597"/>
      <c r="L5" s="604"/>
      <c r="M5" s="605">
        <v>1</v>
      </c>
      <c r="N5" s="1461"/>
      <c r="O5" s="606" t="s">
        <v>292</v>
      </c>
      <c r="P5" s="585" t="s">
        <v>360</v>
      </c>
      <c r="Q5" s="607">
        <v>2105221158</v>
      </c>
      <c r="R5" s="449" t="s">
        <v>279</v>
      </c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8"/>
      <c r="AD5" s="609"/>
    </row>
    <row r="6" spans="1:31" ht="12" customHeight="1" x14ac:dyDescent="0.15">
      <c r="A6" s="571" t="s">
        <v>53</v>
      </c>
      <c r="B6" s="572">
        <f t="shared" si="1"/>
        <v>201</v>
      </c>
      <c r="C6" s="573" t="s">
        <v>58</v>
      </c>
      <c r="D6" s="574" t="s">
        <v>56</v>
      </c>
      <c r="E6" s="593">
        <f t="shared" si="2"/>
        <v>201</v>
      </c>
      <c r="F6" s="594" t="str">
        <f t="shared" si="0"/>
        <v>ΕΙΔΙΚΟ ΕΞΕΤΑΣΤΙΚΟ ΚΕΝΤΡΟ ΑΘΗΝΑΣ</v>
      </c>
      <c r="G6" s="595" t="s">
        <v>49</v>
      </c>
      <c r="H6" s="596" t="s">
        <v>4</v>
      </c>
      <c r="I6" s="602" t="s">
        <v>9</v>
      </c>
      <c r="J6" s="603">
        <v>14</v>
      </c>
      <c r="K6" s="597"/>
      <c r="L6" s="604">
        <v>1</v>
      </c>
      <c r="M6" s="610"/>
      <c r="N6" s="1461"/>
      <c r="O6" s="606" t="s">
        <v>292</v>
      </c>
      <c r="P6" s="585" t="s">
        <v>360</v>
      </c>
      <c r="Q6" s="607">
        <v>2105221158</v>
      </c>
      <c r="R6" s="449" t="s">
        <v>279</v>
      </c>
      <c r="S6" s="600" t="s">
        <v>240</v>
      </c>
      <c r="T6" s="600" t="s">
        <v>240</v>
      </c>
      <c r="U6" s="600" t="s">
        <v>280</v>
      </c>
      <c r="V6" s="600" t="s">
        <v>281</v>
      </c>
      <c r="W6" s="600" t="s">
        <v>240</v>
      </c>
      <c r="X6" s="600" t="s">
        <v>282</v>
      </c>
      <c r="Y6" s="600" t="s">
        <v>131</v>
      </c>
      <c r="Z6" s="600" t="s">
        <v>137</v>
      </c>
      <c r="AA6" s="600" t="s">
        <v>131</v>
      </c>
      <c r="AB6" s="600" t="s">
        <v>137</v>
      </c>
      <c r="AC6" s="608" t="s">
        <v>131</v>
      </c>
      <c r="AD6" s="609"/>
    </row>
    <row r="7" spans="1:31" ht="12" customHeight="1" x14ac:dyDescent="0.15">
      <c r="A7" s="571" t="s">
        <v>53</v>
      </c>
      <c r="B7" s="572">
        <f t="shared" si="1"/>
        <v>201</v>
      </c>
      <c r="C7" s="573" t="s">
        <v>58</v>
      </c>
      <c r="D7" s="574" t="s">
        <v>56</v>
      </c>
      <c r="E7" s="593">
        <f t="shared" si="2"/>
        <v>201</v>
      </c>
      <c r="F7" s="594" t="str">
        <f t="shared" si="0"/>
        <v>ΕΙΔΙΚΟ ΕΞΕΤΑΣΤΙΚΟ ΚΕΝΤΡΟ ΑΘΗΝΑΣ</v>
      </c>
      <c r="G7" s="595" t="s">
        <v>49</v>
      </c>
      <c r="H7" s="596" t="s">
        <v>4</v>
      </c>
      <c r="I7" s="602" t="s">
        <v>10</v>
      </c>
      <c r="J7" s="603">
        <v>2</v>
      </c>
      <c r="K7" s="597"/>
      <c r="L7" s="604"/>
      <c r="M7" s="610">
        <v>1</v>
      </c>
      <c r="N7" s="1461"/>
      <c r="O7" s="606" t="s">
        <v>292</v>
      </c>
      <c r="P7" s="585" t="s">
        <v>360</v>
      </c>
      <c r="Q7" s="607">
        <v>2105221158</v>
      </c>
      <c r="R7" s="449" t="s">
        <v>279</v>
      </c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8"/>
      <c r="AD7" s="609"/>
    </row>
    <row r="8" spans="1:31" ht="12" customHeight="1" x14ac:dyDescent="0.15">
      <c r="A8" s="571" t="s">
        <v>53</v>
      </c>
      <c r="B8" s="572">
        <f t="shared" si="1"/>
        <v>201</v>
      </c>
      <c r="C8" s="573" t="s">
        <v>58</v>
      </c>
      <c r="D8" s="574" t="s">
        <v>56</v>
      </c>
      <c r="E8" s="593">
        <f t="shared" si="2"/>
        <v>201</v>
      </c>
      <c r="F8" s="594" t="str">
        <f t="shared" si="0"/>
        <v>ΕΙΔΙΚΟ ΕΞΕΤΑΣΤΙΚΟ ΚΕΝΤΡΟ ΑΘΗΝΑΣ</v>
      </c>
      <c r="G8" s="595" t="s">
        <v>49</v>
      </c>
      <c r="H8" s="596" t="s">
        <v>5</v>
      </c>
      <c r="I8" s="602" t="s">
        <v>8</v>
      </c>
      <c r="J8" s="603">
        <v>6</v>
      </c>
      <c r="K8" s="597">
        <f>SUM(J2:J16)</f>
        <v>104</v>
      </c>
      <c r="L8" s="604"/>
      <c r="M8" s="610">
        <v>1</v>
      </c>
      <c r="N8" s="1461"/>
      <c r="O8" s="611" t="s">
        <v>292</v>
      </c>
      <c r="P8" s="612" t="s">
        <v>360</v>
      </c>
      <c r="Q8" s="613">
        <v>2105221158</v>
      </c>
      <c r="R8" s="431" t="s">
        <v>279</v>
      </c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8"/>
      <c r="AD8" s="609"/>
    </row>
    <row r="9" spans="1:31" ht="12" customHeight="1" x14ac:dyDescent="0.15">
      <c r="A9" s="571" t="s">
        <v>53</v>
      </c>
      <c r="B9" s="572">
        <f t="shared" si="1"/>
        <v>201</v>
      </c>
      <c r="C9" s="573" t="s">
        <v>58</v>
      </c>
      <c r="D9" s="574" t="s">
        <v>56</v>
      </c>
      <c r="E9" s="593">
        <f t="shared" si="2"/>
        <v>201</v>
      </c>
      <c r="F9" s="594" t="str">
        <f t="shared" si="0"/>
        <v>ΕΙΔΙΚΟ ΕΞΕΤΑΣΤΙΚΟ ΚΕΝΤΡΟ ΑΘΗΝΑΣ</v>
      </c>
      <c r="G9" s="595" t="s">
        <v>49</v>
      </c>
      <c r="H9" s="596" t="s">
        <v>5</v>
      </c>
      <c r="I9" s="602" t="s">
        <v>9</v>
      </c>
      <c r="J9" s="603">
        <v>13</v>
      </c>
      <c r="K9" s="597"/>
      <c r="L9" s="604">
        <v>1</v>
      </c>
      <c r="M9" s="610"/>
      <c r="N9" s="1461"/>
      <c r="O9" s="606" t="s">
        <v>292</v>
      </c>
      <c r="P9" s="585" t="s">
        <v>360</v>
      </c>
      <c r="Q9" s="607">
        <v>2105221158</v>
      </c>
      <c r="R9" s="449" t="s">
        <v>279</v>
      </c>
      <c r="S9" s="600"/>
      <c r="T9" s="600"/>
      <c r="U9" s="600"/>
      <c r="V9" s="600"/>
      <c r="W9" s="600"/>
      <c r="X9" s="600"/>
      <c r="Y9" s="600"/>
      <c r="Z9" s="600"/>
      <c r="AA9" s="600"/>
      <c r="AB9" s="600"/>
      <c r="AC9" s="608"/>
      <c r="AD9" s="609"/>
    </row>
    <row r="10" spans="1:31" ht="12" customHeight="1" x14ac:dyDescent="0.15">
      <c r="A10" s="571" t="s">
        <v>53</v>
      </c>
      <c r="B10" s="572">
        <f t="shared" si="1"/>
        <v>201</v>
      </c>
      <c r="C10" s="573" t="s">
        <v>58</v>
      </c>
      <c r="D10" s="574" t="s">
        <v>56</v>
      </c>
      <c r="E10" s="593">
        <f t="shared" si="2"/>
        <v>201</v>
      </c>
      <c r="F10" s="594" t="str">
        <f t="shared" si="0"/>
        <v>ΕΙΔΙΚΟ ΕΞΕΤΑΣΤΙΚΟ ΚΕΝΤΡΟ ΑΘΗΝΑΣ</v>
      </c>
      <c r="G10" s="595" t="s">
        <v>49</v>
      </c>
      <c r="H10" s="596" t="s">
        <v>5</v>
      </c>
      <c r="I10" s="602" t="s">
        <v>10</v>
      </c>
      <c r="J10" s="603">
        <v>2</v>
      </c>
      <c r="K10" s="597"/>
      <c r="L10" s="604"/>
      <c r="M10" s="583"/>
      <c r="N10" s="1461"/>
      <c r="O10" s="606" t="s">
        <v>292</v>
      </c>
      <c r="P10" s="585" t="s">
        <v>360</v>
      </c>
      <c r="Q10" s="607">
        <v>2105221158</v>
      </c>
      <c r="R10" s="449" t="s">
        <v>279</v>
      </c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8"/>
      <c r="AD10" s="609"/>
    </row>
    <row r="11" spans="1:31" ht="12" customHeight="1" x14ac:dyDescent="0.15">
      <c r="A11" s="571" t="s">
        <v>53</v>
      </c>
      <c r="B11" s="572">
        <f t="shared" si="1"/>
        <v>201</v>
      </c>
      <c r="C11" s="573" t="s">
        <v>58</v>
      </c>
      <c r="D11" s="574" t="s">
        <v>56</v>
      </c>
      <c r="E11" s="593">
        <f t="shared" si="2"/>
        <v>201</v>
      </c>
      <c r="F11" s="594" t="str">
        <f t="shared" si="0"/>
        <v>ΕΙΔΙΚΟ ΕΞΕΤΑΣΤΙΚΟ ΚΕΝΤΡΟ ΑΘΗΝΑΣ</v>
      </c>
      <c r="G11" s="595" t="s">
        <v>49</v>
      </c>
      <c r="H11" s="596" t="s">
        <v>7</v>
      </c>
      <c r="I11" s="602" t="s">
        <v>8</v>
      </c>
      <c r="J11" s="603">
        <v>2</v>
      </c>
      <c r="K11" s="597"/>
      <c r="L11" s="614"/>
      <c r="M11" s="605">
        <v>1</v>
      </c>
      <c r="N11" s="1461"/>
      <c r="O11" s="606" t="s">
        <v>292</v>
      </c>
      <c r="P11" s="585" t="s">
        <v>360</v>
      </c>
      <c r="Q11" s="607">
        <v>2105221158</v>
      </c>
      <c r="R11" s="449" t="s">
        <v>279</v>
      </c>
      <c r="S11" s="600"/>
      <c r="T11" s="600"/>
      <c r="U11" s="600"/>
      <c r="V11" s="600"/>
      <c r="W11" s="600"/>
      <c r="X11" s="600"/>
      <c r="Y11" s="600"/>
      <c r="Z11" s="600"/>
      <c r="AA11" s="600"/>
      <c r="AB11" s="600"/>
      <c r="AC11" s="608"/>
      <c r="AD11" s="609"/>
    </row>
    <row r="12" spans="1:31" ht="12" customHeight="1" x14ac:dyDescent="0.15">
      <c r="A12" s="571" t="s">
        <v>53</v>
      </c>
      <c r="B12" s="572">
        <f t="shared" si="1"/>
        <v>201</v>
      </c>
      <c r="C12" s="573" t="s">
        <v>58</v>
      </c>
      <c r="D12" s="574" t="s">
        <v>56</v>
      </c>
      <c r="E12" s="593">
        <f t="shared" si="2"/>
        <v>201</v>
      </c>
      <c r="F12" s="594" t="str">
        <f t="shared" si="0"/>
        <v>ΕΙΔΙΚΟ ΕΞΕΤΑΣΤΙΚΟ ΚΕΝΤΡΟ ΑΘΗΝΑΣ</v>
      </c>
      <c r="G12" s="595" t="s">
        <v>49</v>
      </c>
      <c r="H12" s="596" t="s">
        <v>7</v>
      </c>
      <c r="I12" s="602" t="s">
        <v>9</v>
      </c>
      <c r="J12" s="603">
        <v>12</v>
      </c>
      <c r="K12" s="597"/>
      <c r="L12" s="604">
        <v>2</v>
      </c>
      <c r="M12" s="610"/>
      <c r="N12" s="1461"/>
      <c r="O12" s="606" t="s">
        <v>292</v>
      </c>
      <c r="P12" s="585" t="s">
        <v>360</v>
      </c>
      <c r="Q12" s="607">
        <v>2105221158</v>
      </c>
      <c r="R12" s="449" t="s">
        <v>279</v>
      </c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8"/>
      <c r="AD12" s="609"/>
    </row>
    <row r="13" spans="1:31" ht="12" customHeight="1" x14ac:dyDescent="0.15">
      <c r="A13" s="571" t="s">
        <v>53</v>
      </c>
      <c r="B13" s="572">
        <f t="shared" si="1"/>
        <v>201</v>
      </c>
      <c r="C13" s="573" t="s">
        <v>58</v>
      </c>
      <c r="D13" s="574" t="s">
        <v>56</v>
      </c>
      <c r="E13" s="593">
        <f t="shared" si="2"/>
        <v>201</v>
      </c>
      <c r="F13" s="594" t="str">
        <f t="shared" si="0"/>
        <v>ΕΙΔΙΚΟ ΕΞΕΤΑΣΤΙΚΟ ΚΕΝΤΡΟ ΑΘΗΝΑΣ</v>
      </c>
      <c r="G13" s="595" t="s">
        <v>49</v>
      </c>
      <c r="H13" s="596" t="s">
        <v>7</v>
      </c>
      <c r="I13" s="602" t="s">
        <v>10</v>
      </c>
      <c r="J13" s="603">
        <v>2</v>
      </c>
      <c r="K13" s="597"/>
      <c r="L13" s="615"/>
      <c r="M13" s="605">
        <v>1</v>
      </c>
      <c r="N13" s="1461"/>
      <c r="O13" s="606" t="s">
        <v>292</v>
      </c>
      <c r="P13" s="585" t="s">
        <v>360</v>
      </c>
      <c r="Q13" s="607">
        <v>2105221158</v>
      </c>
      <c r="R13" s="449" t="s">
        <v>279</v>
      </c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8"/>
      <c r="AD13" s="609"/>
    </row>
    <row r="14" spans="1:31" ht="12" customHeight="1" x14ac:dyDescent="0.15">
      <c r="A14" s="571" t="s">
        <v>53</v>
      </c>
      <c r="B14" s="572">
        <f t="shared" si="1"/>
        <v>201</v>
      </c>
      <c r="C14" s="573" t="s">
        <v>58</v>
      </c>
      <c r="D14" s="616" t="s">
        <v>56</v>
      </c>
      <c r="E14" s="593">
        <f t="shared" si="2"/>
        <v>201</v>
      </c>
      <c r="F14" s="594" t="str">
        <f t="shared" si="0"/>
        <v>ΕΙΔΙΚΟ ΕΞΕΤΑΣΤΙΚΟ ΚΕΝΤΡΟ ΑΘΗΝΑΣ</v>
      </c>
      <c r="G14" s="595" t="s">
        <v>49</v>
      </c>
      <c r="H14" s="596" t="s">
        <v>6</v>
      </c>
      <c r="I14" s="602" t="s">
        <v>8</v>
      </c>
      <c r="J14" s="617">
        <v>7</v>
      </c>
      <c r="K14" s="618"/>
      <c r="L14" s="619"/>
      <c r="M14" s="620">
        <v>1</v>
      </c>
      <c r="N14" s="1461"/>
      <c r="O14" s="606" t="s">
        <v>292</v>
      </c>
      <c r="P14" s="585" t="s">
        <v>360</v>
      </c>
      <c r="Q14" s="607">
        <v>2105221158</v>
      </c>
      <c r="R14" s="449" t="s">
        <v>279</v>
      </c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8"/>
      <c r="AD14" s="609"/>
    </row>
    <row r="15" spans="1:31" ht="12" customHeight="1" x14ac:dyDescent="0.15">
      <c r="A15" s="571" t="s">
        <v>53</v>
      </c>
      <c r="B15" s="572">
        <f t="shared" si="1"/>
        <v>201</v>
      </c>
      <c r="C15" s="573" t="s">
        <v>58</v>
      </c>
      <c r="D15" s="574" t="s">
        <v>56</v>
      </c>
      <c r="E15" s="593">
        <f t="shared" si="2"/>
        <v>201</v>
      </c>
      <c r="F15" s="594" t="str">
        <f t="shared" si="0"/>
        <v>ΕΙΔΙΚΟ ΕΞΕΤΑΣΤΙΚΟ ΚΕΝΤΡΟ ΑΘΗΝΑΣ</v>
      </c>
      <c r="G15" s="595" t="s">
        <v>49</v>
      </c>
      <c r="H15" s="596" t="s">
        <v>6</v>
      </c>
      <c r="I15" s="602" t="s">
        <v>9</v>
      </c>
      <c r="J15" s="617">
        <v>10</v>
      </c>
      <c r="K15" s="618"/>
      <c r="L15" s="619">
        <v>1</v>
      </c>
      <c r="M15" s="621"/>
      <c r="N15" s="1461"/>
      <c r="O15" s="606" t="s">
        <v>292</v>
      </c>
      <c r="P15" s="585" t="s">
        <v>360</v>
      </c>
      <c r="Q15" s="607">
        <v>2105221158</v>
      </c>
      <c r="R15" s="449" t="s">
        <v>279</v>
      </c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8"/>
      <c r="AD15" s="609"/>
    </row>
    <row r="16" spans="1:31" ht="12" customHeight="1" thickBot="1" x14ac:dyDescent="0.2">
      <c r="A16" s="571" t="s">
        <v>53</v>
      </c>
      <c r="B16" s="572">
        <f t="shared" si="1"/>
        <v>201</v>
      </c>
      <c r="C16" s="573" t="s">
        <v>58</v>
      </c>
      <c r="D16" s="574" t="s">
        <v>56</v>
      </c>
      <c r="E16" s="622">
        <f t="shared" si="2"/>
        <v>201</v>
      </c>
      <c r="F16" s="623" t="str">
        <f t="shared" si="0"/>
        <v>ΕΙΔΙΚΟ ΕΞΕΤΑΣΤΙΚΟ ΚΕΝΤΡΟ ΑΘΗΝΑΣ</v>
      </c>
      <c r="G16" s="624" t="s">
        <v>49</v>
      </c>
      <c r="H16" s="625" t="s">
        <v>6</v>
      </c>
      <c r="I16" s="626" t="s">
        <v>10</v>
      </c>
      <c r="J16" s="627">
        <v>0</v>
      </c>
      <c r="K16" s="628"/>
      <c r="L16" s="629"/>
      <c r="M16" s="630">
        <v>0</v>
      </c>
      <c r="N16" s="1462"/>
      <c r="O16" s="631" t="s">
        <v>292</v>
      </c>
      <c r="P16" s="632" t="s">
        <v>360</v>
      </c>
      <c r="Q16" s="633">
        <v>2105221158</v>
      </c>
      <c r="R16" s="451" t="s">
        <v>279</v>
      </c>
      <c r="S16" s="634"/>
      <c r="T16" s="634"/>
      <c r="U16" s="634"/>
      <c r="V16" s="634"/>
      <c r="W16" s="634"/>
      <c r="X16" s="634"/>
      <c r="Y16" s="634"/>
      <c r="Z16" s="634"/>
      <c r="AA16" s="634"/>
      <c r="AB16" s="634"/>
      <c r="AC16" s="635"/>
      <c r="AD16" s="636"/>
    </row>
    <row r="17" spans="1:30" s="591" customFormat="1" ht="21.95" customHeight="1" thickTop="1" x14ac:dyDescent="0.15">
      <c r="A17" s="571" t="s">
        <v>11</v>
      </c>
      <c r="B17" s="572" t="str">
        <f t="shared" ref="B17:B80" si="3">LEFT(A17,3)</f>
        <v>201</v>
      </c>
      <c r="C17" s="573" t="s">
        <v>58</v>
      </c>
      <c r="D17" s="574" t="s">
        <v>56</v>
      </c>
      <c r="E17" s="637" t="str">
        <f t="shared" si="2"/>
        <v>201</v>
      </c>
      <c r="F17" s="638" t="str">
        <f t="shared" si="0"/>
        <v>Α' ΑΘΗΝΑΣ</v>
      </c>
      <c r="G17" s="639" t="str">
        <f>CONCATENATE(E17,"Α")</f>
        <v>201Α</v>
      </c>
      <c r="H17" s="640" t="s">
        <v>7</v>
      </c>
      <c r="I17" s="641" t="s">
        <v>8</v>
      </c>
      <c r="J17" s="642">
        <v>24</v>
      </c>
      <c r="K17" s="643"/>
      <c r="L17" s="644"/>
      <c r="M17" s="645">
        <v>2</v>
      </c>
      <c r="N17" s="1484" t="s">
        <v>483</v>
      </c>
      <c r="O17" s="646" t="s">
        <v>311</v>
      </c>
      <c r="P17" s="647" t="s">
        <v>361</v>
      </c>
      <c r="Q17" s="648">
        <v>2107666391</v>
      </c>
      <c r="R17" s="446" t="s">
        <v>285</v>
      </c>
      <c r="S17" s="587" t="s">
        <v>283</v>
      </c>
      <c r="T17" s="587" t="s">
        <v>283</v>
      </c>
      <c r="U17" s="587" t="s">
        <v>284</v>
      </c>
      <c r="V17" s="587" t="s">
        <v>239</v>
      </c>
      <c r="W17" s="587" t="s">
        <v>239</v>
      </c>
      <c r="X17" s="587" t="s">
        <v>239</v>
      </c>
      <c r="Y17" s="587" t="s">
        <v>130</v>
      </c>
      <c r="Z17" s="587" t="s">
        <v>138</v>
      </c>
      <c r="AA17" s="587"/>
      <c r="AB17" s="587" t="s">
        <v>137</v>
      </c>
      <c r="AC17" s="649" t="s">
        <v>130</v>
      </c>
      <c r="AD17" s="590"/>
    </row>
    <row r="18" spans="1:30" s="591" customFormat="1" ht="21.95" customHeight="1" x14ac:dyDescent="0.15">
      <c r="A18" s="571" t="s">
        <v>11</v>
      </c>
      <c r="B18" s="572" t="str">
        <f t="shared" si="3"/>
        <v>201</v>
      </c>
      <c r="C18" s="573" t="s">
        <v>58</v>
      </c>
      <c r="D18" s="574" t="s">
        <v>56</v>
      </c>
      <c r="E18" s="650" t="str">
        <f t="shared" si="2"/>
        <v>201</v>
      </c>
      <c r="F18" s="594" t="str">
        <f t="shared" ref="F18:F32" si="4">RIGHT(A18,LEN(A18)-5)</f>
        <v>Α' ΑΘΗΝΑΣ</v>
      </c>
      <c r="G18" s="595" t="str">
        <f>CONCATENATE(E18,"Α")</f>
        <v>201Α</v>
      </c>
      <c r="H18" s="596" t="s">
        <v>7</v>
      </c>
      <c r="I18" s="602" t="s">
        <v>9</v>
      </c>
      <c r="J18" s="651">
        <v>149</v>
      </c>
      <c r="K18" s="652">
        <f>SUM(J17:J19)</f>
        <v>273</v>
      </c>
      <c r="L18" s="653">
        <v>10</v>
      </c>
      <c r="M18" s="654"/>
      <c r="N18" s="1458"/>
      <c r="O18" s="655" t="s">
        <v>311</v>
      </c>
      <c r="P18" s="656" t="s">
        <v>361</v>
      </c>
      <c r="Q18" s="613">
        <v>2107666391</v>
      </c>
      <c r="R18" s="431" t="s">
        <v>285</v>
      </c>
      <c r="S18" s="600"/>
      <c r="T18" s="600"/>
      <c r="U18" s="600"/>
      <c r="V18" s="600"/>
      <c r="W18" s="600"/>
      <c r="X18" s="600"/>
      <c r="Y18" s="600"/>
      <c r="Z18" s="600"/>
      <c r="AA18" s="600"/>
      <c r="AB18" s="600"/>
      <c r="AC18" s="608"/>
      <c r="AD18" s="609"/>
    </row>
    <row r="19" spans="1:30" s="591" customFormat="1" ht="21.95" customHeight="1" thickBot="1" x14ac:dyDescent="0.2">
      <c r="A19" s="571" t="s">
        <v>11</v>
      </c>
      <c r="B19" s="572" t="str">
        <f t="shared" si="3"/>
        <v>201</v>
      </c>
      <c r="C19" s="573" t="s">
        <v>58</v>
      </c>
      <c r="D19" s="574" t="s">
        <v>56</v>
      </c>
      <c r="E19" s="657" t="str">
        <f t="shared" si="2"/>
        <v>201</v>
      </c>
      <c r="F19" s="658" t="str">
        <f t="shared" si="4"/>
        <v>Α' ΑΘΗΝΑΣ</v>
      </c>
      <c r="G19" s="659" t="str">
        <f>CONCATENATE(E19,"Α")</f>
        <v>201Α</v>
      </c>
      <c r="H19" s="660" t="s">
        <v>7</v>
      </c>
      <c r="I19" s="661" t="s">
        <v>10</v>
      </c>
      <c r="J19" s="662">
        <v>100</v>
      </c>
      <c r="K19" s="663"/>
      <c r="L19" s="664"/>
      <c r="M19" s="665">
        <v>8</v>
      </c>
      <c r="N19" s="1464"/>
      <c r="O19" s="666" t="s">
        <v>311</v>
      </c>
      <c r="P19" s="667" t="s">
        <v>361</v>
      </c>
      <c r="Q19" s="668">
        <v>2107666391</v>
      </c>
      <c r="R19" s="454" t="s">
        <v>285</v>
      </c>
      <c r="S19" s="669"/>
      <c r="T19" s="669"/>
      <c r="U19" s="669"/>
      <c r="V19" s="669"/>
      <c r="W19" s="669"/>
      <c r="X19" s="669"/>
      <c r="Y19" s="669"/>
      <c r="Z19" s="669"/>
      <c r="AA19" s="669"/>
      <c r="AB19" s="669"/>
      <c r="AC19" s="670"/>
      <c r="AD19" s="671"/>
    </row>
    <row r="20" spans="1:30" s="591" customFormat="1" ht="21.95" customHeight="1" x14ac:dyDescent="0.15">
      <c r="A20" s="571" t="s">
        <v>11</v>
      </c>
      <c r="B20" s="572" t="str">
        <f t="shared" si="3"/>
        <v>201</v>
      </c>
      <c r="C20" s="573" t="s">
        <v>58</v>
      </c>
      <c r="D20" s="574" t="s">
        <v>56</v>
      </c>
      <c r="E20" s="650" t="str">
        <f t="shared" si="2"/>
        <v>201</v>
      </c>
      <c r="F20" s="594" t="str">
        <f t="shared" si="4"/>
        <v>Α' ΑΘΗΝΑΣ</v>
      </c>
      <c r="G20" s="595" t="s">
        <v>139</v>
      </c>
      <c r="H20" s="596" t="s">
        <v>6</v>
      </c>
      <c r="I20" s="602" t="s">
        <v>8</v>
      </c>
      <c r="J20" s="672">
        <v>14</v>
      </c>
      <c r="K20" s="673"/>
      <c r="L20" s="674"/>
      <c r="M20" s="675">
        <v>1</v>
      </c>
      <c r="N20" s="1486" t="s">
        <v>406</v>
      </c>
      <c r="O20" s="676" t="s">
        <v>291</v>
      </c>
      <c r="P20" s="677" t="s">
        <v>362</v>
      </c>
      <c r="Q20" s="607">
        <v>2108674196</v>
      </c>
      <c r="R20" s="449" t="s">
        <v>286</v>
      </c>
      <c r="S20" s="600"/>
      <c r="T20" s="600"/>
      <c r="U20" s="600"/>
      <c r="V20" s="600"/>
      <c r="W20" s="600"/>
      <c r="X20" s="600"/>
      <c r="Y20" s="600"/>
      <c r="Z20" s="600"/>
      <c r="AA20" s="600"/>
      <c r="AB20" s="600"/>
      <c r="AC20" s="608"/>
      <c r="AD20" s="609"/>
    </row>
    <row r="21" spans="1:30" s="591" customFormat="1" ht="21.95" customHeight="1" x14ac:dyDescent="0.15">
      <c r="A21" s="571" t="s">
        <v>11</v>
      </c>
      <c r="B21" s="572" t="str">
        <f t="shared" si="3"/>
        <v>201</v>
      </c>
      <c r="C21" s="573" t="s">
        <v>58</v>
      </c>
      <c r="D21" s="574" t="s">
        <v>56</v>
      </c>
      <c r="E21" s="650" t="str">
        <f t="shared" si="2"/>
        <v>201</v>
      </c>
      <c r="F21" s="594" t="str">
        <f t="shared" si="4"/>
        <v>Α' ΑΘΗΝΑΣ</v>
      </c>
      <c r="G21" s="595" t="s">
        <v>139</v>
      </c>
      <c r="H21" s="596" t="s">
        <v>6</v>
      </c>
      <c r="I21" s="602" t="s">
        <v>9</v>
      </c>
      <c r="J21" s="672">
        <v>97</v>
      </c>
      <c r="K21" s="678">
        <f>SUM(J20:J22)</f>
        <v>204</v>
      </c>
      <c r="L21" s="679">
        <v>8</v>
      </c>
      <c r="M21" s="675"/>
      <c r="N21" s="1458"/>
      <c r="O21" s="655" t="s">
        <v>291</v>
      </c>
      <c r="P21" s="656" t="s">
        <v>362</v>
      </c>
      <c r="Q21" s="613">
        <v>2108674196</v>
      </c>
      <c r="R21" s="431" t="s">
        <v>286</v>
      </c>
      <c r="S21" s="600" t="s">
        <v>239</v>
      </c>
      <c r="T21" s="600" t="s">
        <v>239</v>
      </c>
      <c r="U21" s="600" t="s">
        <v>284</v>
      </c>
      <c r="V21" s="600" t="s">
        <v>240</v>
      </c>
      <c r="W21" s="600" t="s">
        <v>284</v>
      </c>
      <c r="X21" s="600" t="s">
        <v>241</v>
      </c>
      <c r="Y21" s="600"/>
      <c r="Z21" s="600" t="s">
        <v>137</v>
      </c>
      <c r="AA21" s="600" t="s">
        <v>130</v>
      </c>
      <c r="AB21" s="600" t="s">
        <v>137</v>
      </c>
      <c r="AC21" s="608" t="s">
        <v>132</v>
      </c>
      <c r="AD21" s="609"/>
    </row>
    <row r="22" spans="1:30" s="591" customFormat="1" ht="21.95" customHeight="1" thickBot="1" x14ac:dyDescent="0.2">
      <c r="A22" s="571" t="s">
        <v>11</v>
      </c>
      <c r="B22" s="572" t="str">
        <f t="shared" si="3"/>
        <v>201</v>
      </c>
      <c r="C22" s="680" t="s">
        <v>58</v>
      </c>
      <c r="D22" s="574" t="s">
        <v>56</v>
      </c>
      <c r="E22" s="681" t="str">
        <f t="shared" si="2"/>
        <v>201</v>
      </c>
      <c r="F22" s="623" t="str">
        <f t="shared" si="4"/>
        <v>Α' ΑΘΗΝΑΣ</v>
      </c>
      <c r="G22" s="624" t="s">
        <v>139</v>
      </c>
      <c r="H22" s="625" t="s">
        <v>6</v>
      </c>
      <c r="I22" s="626" t="s">
        <v>10</v>
      </c>
      <c r="J22" s="682">
        <v>93</v>
      </c>
      <c r="K22" s="683"/>
      <c r="L22" s="684"/>
      <c r="M22" s="685">
        <v>7</v>
      </c>
      <c r="N22" s="1464"/>
      <c r="O22" s="686" t="s">
        <v>291</v>
      </c>
      <c r="P22" s="687" t="s">
        <v>362</v>
      </c>
      <c r="Q22" s="633">
        <v>2108674196</v>
      </c>
      <c r="R22" s="451" t="s">
        <v>286</v>
      </c>
      <c r="S22" s="634"/>
      <c r="T22" s="634"/>
      <c r="U22" s="634"/>
      <c r="V22" s="634"/>
      <c r="W22" s="634"/>
      <c r="X22" s="634"/>
      <c r="Y22" s="634"/>
      <c r="Z22" s="634"/>
      <c r="AA22" s="634"/>
      <c r="AB22" s="634"/>
      <c r="AC22" s="635"/>
      <c r="AD22" s="636"/>
    </row>
    <row r="23" spans="1:30" s="591" customFormat="1" ht="21.95" customHeight="1" x14ac:dyDescent="0.15">
      <c r="A23" s="571" t="s">
        <v>11</v>
      </c>
      <c r="B23" s="572" t="str">
        <f t="shared" si="3"/>
        <v>201</v>
      </c>
      <c r="C23" s="573" t="s">
        <v>58</v>
      </c>
      <c r="D23" s="574" t="s">
        <v>56</v>
      </c>
      <c r="E23" s="688" t="str">
        <f t="shared" si="2"/>
        <v>201</v>
      </c>
      <c r="F23" s="689" t="str">
        <f t="shared" si="4"/>
        <v>Α' ΑΘΗΝΑΣ</v>
      </c>
      <c r="G23" s="690" t="s">
        <v>140</v>
      </c>
      <c r="H23" s="691" t="s">
        <v>4</v>
      </c>
      <c r="I23" s="692" t="s">
        <v>8</v>
      </c>
      <c r="J23" s="693">
        <v>29</v>
      </c>
      <c r="K23" s="694"/>
      <c r="L23" s="695"/>
      <c r="M23" s="696">
        <v>2</v>
      </c>
      <c r="N23" s="1487" t="s">
        <v>407</v>
      </c>
      <c r="O23" s="697" t="s">
        <v>310</v>
      </c>
      <c r="P23" s="698" t="s">
        <v>363</v>
      </c>
      <c r="Q23" s="699">
        <v>2107247387</v>
      </c>
      <c r="R23" s="458" t="s">
        <v>287</v>
      </c>
      <c r="S23" s="700"/>
      <c r="T23" s="700"/>
      <c r="U23" s="700"/>
      <c r="V23" s="700"/>
      <c r="W23" s="700"/>
      <c r="X23" s="700"/>
      <c r="Y23" s="700"/>
      <c r="Z23" s="700"/>
      <c r="AA23" s="700"/>
      <c r="AB23" s="700"/>
      <c r="AC23" s="701"/>
      <c r="AD23" s="702"/>
    </row>
    <row r="24" spans="1:30" s="591" customFormat="1" ht="21.95" customHeight="1" x14ac:dyDescent="0.15">
      <c r="A24" s="571" t="s">
        <v>11</v>
      </c>
      <c r="B24" s="572" t="str">
        <f t="shared" si="3"/>
        <v>201</v>
      </c>
      <c r="C24" s="573" t="s">
        <v>58</v>
      </c>
      <c r="D24" s="574" t="s">
        <v>56</v>
      </c>
      <c r="E24" s="650" t="str">
        <f t="shared" si="2"/>
        <v>201</v>
      </c>
      <c r="F24" s="594" t="str">
        <f t="shared" si="4"/>
        <v>Α' ΑΘΗΝΑΣ</v>
      </c>
      <c r="G24" s="595" t="s">
        <v>140</v>
      </c>
      <c r="H24" s="596" t="s">
        <v>4</v>
      </c>
      <c r="I24" s="602" t="s">
        <v>9</v>
      </c>
      <c r="J24" s="603">
        <v>59</v>
      </c>
      <c r="K24" s="597">
        <f>SUM(J23:J25)</f>
        <v>156</v>
      </c>
      <c r="L24" s="604">
        <v>4</v>
      </c>
      <c r="M24" s="610"/>
      <c r="N24" s="1461"/>
      <c r="O24" s="611" t="s">
        <v>310</v>
      </c>
      <c r="P24" s="656" t="s">
        <v>363</v>
      </c>
      <c r="Q24" s="613">
        <v>2107247387</v>
      </c>
      <c r="R24" s="431" t="s">
        <v>287</v>
      </c>
      <c r="S24" s="600" t="s">
        <v>240</v>
      </c>
      <c r="T24" s="600" t="s">
        <v>239</v>
      </c>
      <c r="U24" s="600" t="s">
        <v>240</v>
      </c>
      <c r="V24" s="600" t="s">
        <v>282</v>
      </c>
      <c r="W24" s="600" t="s">
        <v>282</v>
      </c>
      <c r="X24" s="600" t="s">
        <v>282</v>
      </c>
      <c r="Y24" s="600" t="s">
        <v>130</v>
      </c>
      <c r="Z24" s="600" t="s">
        <v>138</v>
      </c>
      <c r="AA24" s="600"/>
      <c r="AB24" s="600" t="s">
        <v>137</v>
      </c>
      <c r="AC24" s="608" t="s">
        <v>130</v>
      </c>
      <c r="AD24" s="609"/>
    </row>
    <row r="25" spans="1:30" s="591" customFormat="1" ht="21.95" customHeight="1" thickBot="1" x14ac:dyDescent="0.2">
      <c r="A25" s="571" t="s">
        <v>11</v>
      </c>
      <c r="B25" s="572" t="str">
        <f t="shared" si="3"/>
        <v>201</v>
      </c>
      <c r="C25" s="573" t="s">
        <v>58</v>
      </c>
      <c r="D25" s="574" t="s">
        <v>56</v>
      </c>
      <c r="E25" s="681" t="str">
        <f t="shared" si="2"/>
        <v>201</v>
      </c>
      <c r="F25" s="623" t="str">
        <f t="shared" si="4"/>
        <v>Α' ΑΘΗΝΑΣ</v>
      </c>
      <c r="G25" s="624" t="s">
        <v>140</v>
      </c>
      <c r="H25" s="625" t="s">
        <v>4</v>
      </c>
      <c r="I25" s="626" t="s">
        <v>10</v>
      </c>
      <c r="J25" s="703">
        <v>68</v>
      </c>
      <c r="K25" s="704"/>
      <c r="L25" s="705"/>
      <c r="M25" s="706">
        <v>5</v>
      </c>
      <c r="N25" s="1467"/>
      <c r="O25" s="631" t="s">
        <v>310</v>
      </c>
      <c r="P25" s="687" t="s">
        <v>363</v>
      </c>
      <c r="Q25" s="633">
        <v>2107247387</v>
      </c>
      <c r="R25" s="451" t="s">
        <v>287</v>
      </c>
      <c r="S25" s="634"/>
      <c r="T25" s="634"/>
      <c r="U25" s="634"/>
      <c r="V25" s="634"/>
      <c r="W25" s="634"/>
      <c r="X25" s="634"/>
      <c r="Y25" s="634"/>
      <c r="Z25" s="634"/>
      <c r="AA25" s="634"/>
      <c r="AB25" s="634"/>
      <c r="AC25" s="635"/>
      <c r="AD25" s="636"/>
    </row>
    <row r="26" spans="1:30" s="591" customFormat="1" ht="12" customHeight="1" x14ac:dyDescent="0.15">
      <c r="A26" s="571" t="s">
        <v>11</v>
      </c>
      <c r="B26" s="572" t="str">
        <f>LEFT(A26,3)</f>
        <v>201</v>
      </c>
      <c r="C26" s="573" t="s">
        <v>58</v>
      </c>
      <c r="D26" s="574" t="s">
        <v>56</v>
      </c>
      <c r="E26" s="688" t="str">
        <f>B26</f>
        <v>201</v>
      </c>
      <c r="F26" s="689" t="str">
        <f t="shared" si="4"/>
        <v>Α' ΑΘΗΝΑΣ</v>
      </c>
      <c r="G26" s="690" t="s">
        <v>141</v>
      </c>
      <c r="H26" s="691" t="s">
        <v>3</v>
      </c>
      <c r="I26" s="692" t="s">
        <v>8</v>
      </c>
      <c r="J26" s="693">
        <v>25</v>
      </c>
      <c r="K26" s="694"/>
      <c r="L26" s="695"/>
      <c r="M26" s="696">
        <v>2</v>
      </c>
      <c r="N26" s="1487" t="s">
        <v>409</v>
      </c>
      <c r="O26" s="697" t="s">
        <v>309</v>
      </c>
      <c r="P26" s="698" t="s">
        <v>364</v>
      </c>
      <c r="Q26" s="699">
        <v>2107666391</v>
      </c>
      <c r="R26" s="458" t="s">
        <v>288</v>
      </c>
      <c r="S26" s="700"/>
      <c r="T26" s="700"/>
      <c r="U26" s="700"/>
      <c r="V26" s="700"/>
      <c r="W26" s="700"/>
      <c r="X26" s="700"/>
      <c r="Y26" s="700"/>
      <c r="Z26" s="700"/>
      <c r="AA26" s="700"/>
      <c r="AB26" s="700"/>
      <c r="AC26" s="701"/>
      <c r="AD26" s="702"/>
    </row>
    <row r="27" spans="1:30" s="591" customFormat="1" ht="12" customHeight="1" x14ac:dyDescent="0.15">
      <c r="A27" s="571" t="s">
        <v>11</v>
      </c>
      <c r="B27" s="572" t="str">
        <f>LEFT(A27,3)</f>
        <v>201</v>
      </c>
      <c r="C27" s="573" t="s">
        <v>58</v>
      </c>
      <c r="D27" s="574" t="s">
        <v>56</v>
      </c>
      <c r="E27" s="650" t="str">
        <f>B27</f>
        <v>201</v>
      </c>
      <c r="F27" s="594" t="str">
        <f t="shared" si="4"/>
        <v>Α' ΑΘΗΝΑΣ</v>
      </c>
      <c r="G27" s="595" t="s">
        <v>141</v>
      </c>
      <c r="H27" s="596" t="s">
        <v>3</v>
      </c>
      <c r="I27" s="602" t="s">
        <v>9</v>
      </c>
      <c r="J27" s="603">
        <v>41</v>
      </c>
      <c r="K27" s="597"/>
      <c r="L27" s="604">
        <v>3</v>
      </c>
      <c r="M27" s="610"/>
      <c r="N27" s="1461"/>
      <c r="O27" s="606" t="s">
        <v>309</v>
      </c>
      <c r="P27" s="677" t="s">
        <v>364</v>
      </c>
      <c r="Q27" s="607">
        <v>2107666391</v>
      </c>
      <c r="R27" s="449" t="s">
        <v>288</v>
      </c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8"/>
      <c r="AD27" s="609"/>
    </row>
    <row r="28" spans="1:30" s="591" customFormat="1" ht="12" customHeight="1" x14ac:dyDescent="0.15">
      <c r="A28" s="571" t="s">
        <v>11</v>
      </c>
      <c r="B28" s="572" t="str">
        <f>LEFT(A28,3)</f>
        <v>201</v>
      </c>
      <c r="C28" s="573" t="s">
        <v>58</v>
      </c>
      <c r="D28" s="574" t="s">
        <v>56</v>
      </c>
      <c r="E28" s="681" t="str">
        <f>B28</f>
        <v>201</v>
      </c>
      <c r="F28" s="623" t="str">
        <f t="shared" si="4"/>
        <v>Α' ΑΘΗΝΑΣ</v>
      </c>
      <c r="G28" s="595" t="s">
        <v>141</v>
      </c>
      <c r="H28" s="625" t="s">
        <v>3</v>
      </c>
      <c r="I28" s="626" t="s">
        <v>10</v>
      </c>
      <c r="J28" s="703">
        <v>38</v>
      </c>
      <c r="K28" s="597">
        <f>SUM(J26:J31)</f>
        <v>186</v>
      </c>
      <c r="L28" s="705"/>
      <c r="M28" s="706">
        <v>3</v>
      </c>
      <c r="N28" s="1461"/>
      <c r="O28" s="707" t="s">
        <v>309</v>
      </c>
      <c r="P28" s="708" t="s">
        <v>364</v>
      </c>
      <c r="Q28" s="709">
        <v>2107666391</v>
      </c>
      <c r="R28" s="432" t="s">
        <v>288</v>
      </c>
      <c r="S28" s="634" t="s">
        <v>284</v>
      </c>
      <c r="T28" s="634" t="s">
        <v>289</v>
      </c>
      <c r="U28" s="634" t="s">
        <v>284</v>
      </c>
      <c r="V28" s="634" t="s">
        <v>290</v>
      </c>
      <c r="W28" s="634" t="s">
        <v>284</v>
      </c>
      <c r="X28" s="634" t="s">
        <v>284</v>
      </c>
      <c r="Y28" s="634" t="s">
        <v>130</v>
      </c>
      <c r="Z28" s="634" t="s">
        <v>138</v>
      </c>
      <c r="AA28" s="634"/>
      <c r="AB28" s="634" t="s">
        <v>137</v>
      </c>
      <c r="AC28" s="635" t="s">
        <v>130</v>
      </c>
      <c r="AD28" s="636"/>
    </row>
    <row r="29" spans="1:30" s="591" customFormat="1" ht="12" customHeight="1" x14ac:dyDescent="0.15">
      <c r="A29" s="571" t="s">
        <v>11</v>
      </c>
      <c r="B29" s="572" t="str">
        <f t="shared" si="3"/>
        <v>201</v>
      </c>
      <c r="C29" s="573" t="s">
        <v>58</v>
      </c>
      <c r="D29" s="574" t="s">
        <v>56</v>
      </c>
      <c r="E29" s="650" t="str">
        <f t="shared" si="2"/>
        <v>201</v>
      </c>
      <c r="F29" s="594" t="str">
        <f t="shared" si="4"/>
        <v>Α' ΑΘΗΝΑΣ</v>
      </c>
      <c r="G29" s="595" t="s">
        <v>141</v>
      </c>
      <c r="H29" s="596" t="s">
        <v>5</v>
      </c>
      <c r="I29" s="602" t="s">
        <v>8</v>
      </c>
      <c r="J29" s="603">
        <v>36</v>
      </c>
      <c r="K29" s="597"/>
      <c r="L29" s="604"/>
      <c r="M29" s="610">
        <v>3</v>
      </c>
      <c r="N29" s="1461"/>
      <c r="O29" s="606" t="s">
        <v>309</v>
      </c>
      <c r="P29" s="677" t="s">
        <v>364</v>
      </c>
      <c r="Q29" s="607">
        <v>2107666391</v>
      </c>
      <c r="R29" s="449" t="s">
        <v>288</v>
      </c>
      <c r="S29" s="600"/>
      <c r="T29" s="600"/>
      <c r="U29" s="600"/>
      <c r="V29" s="600"/>
      <c r="W29" s="600"/>
      <c r="X29" s="600"/>
      <c r="Y29" s="600"/>
      <c r="Z29" s="600"/>
      <c r="AA29" s="600"/>
      <c r="AB29" s="600"/>
      <c r="AC29" s="608"/>
      <c r="AD29" s="609"/>
    </row>
    <row r="30" spans="1:30" s="591" customFormat="1" ht="12" customHeight="1" x14ac:dyDescent="0.15">
      <c r="A30" s="571" t="s">
        <v>11</v>
      </c>
      <c r="B30" s="572" t="str">
        <f t="shared" si="3"/>
        <v>201</v>
      </c>
      <c r="C30" s="573" t="s">
        <v>58</v>
      </c>
      <c r="D30" s="574" t="s">
        <v>56</v>
      </c>
      <c r="E30" s="650" t="str">
        <f t="shared" si="2"/>
        <v>201</v>
      </c>
      <c r="F30" s="594" t="str">
        <f t="shared" si="4"/>
        <v>Α' ΑΘΗΝΑΣ</v>
      </c>
      <c r="G30" s="595" t="s">
        <v>141</v>
      </c>
      <c r="H30" s="596" t="s">
        <v>5</v>
      </c>
      <c r="I30" s="602" t="s">
        <v>9</v>
      </c>
      <c r="J30" s="603">
        <v>27</v>
      </c>
      <c r="K30" s="597"/>
      <c r="L30" s="604">
        <v>2</v>
      </c>
      <c r="M30" s="610"/>
      <c r="N30" s="1461"/>
      <c r="O30" s="606" t="s">
        <v>309</v>
      </c>
      <c r="P30" s="677" t="s">
        <v>364</v>
      </c>
      <c r="Q30" s="607">
        <v>2107666391</v>
      </c>
      <c r="R30" s="449" t="s">
        <v>288</v>
      </c>
      <c r="S30" s="600"/>
      <c r="T30" s="600"/>
      <c r="U30" s="600"/>
      <c r="V30" s="600"/>
      <c r="W30" s="600"/>
      <c r="X30" s="600"/>
      <c r="Y30" s="600"/>
      <c r="Z30" s="600"/>
      <c r="AA30" s="600"/>
      <c r="AB30" s="600"/>
      <c r="AC30" s="608"/>
      <c r="AD30" s="609"/>
    </row>
    <row r="31" spans="1:30" s="591" customFormat="1" ht="12" customHeight="1" thickBot="1" x14ac:dyDescent="0.2">
      <c r="A31" s="571" t="s">
        <v>11</v>
      </c>
      <c r="B31" s="572" t="str">
        <f t="shared" si="3"/>
        <v>201</v>
      </c>
      <c r="C31" s="573" t="s">
        <v>58</v>
      </c>
      <c r="D31" s="574" t="s">
        <v>56</v>
      </c>
      <c r="E31" s="681" t="str">
        <f t="shared" si="2"/>
        <v>201</v>
      </c>
      <c r="F31" s="623" t="str">
        <f t="shared" si="4"/>
        <v>Α' ΑΘΗΝΑΣ</v>
      </c>
      <c r="G31" s="624" t="s">
        <v>141</v>
      </c>
      <c r="H31" s="625" t="s">
        <v>5</v>
      </c>
      <c r="I31" s="626" t="s">
        <v>10</v>
      </c>
      <c r="J31" s="703">
        <v>19</v>
      </c>
      <c r="K31" s="710"/>
      <c r="L31" s="705"/>
      <c r="M31" s="706">
        <v>2</v>
      </c>
      <c r="N31" s="1462"/>
      <c r="O31" s="631" t="s">
        <v>309</v>
      </c>
      <c r="P31" s="687" t="s">
        <v>364</v>
      </c>
      <c r="Q31" s="633">
        <v>2107666391</v>
      </c>
      <c r="R31" s="451" t="s">
        <v>288</v>
      </c>
      <c r="S31" s="634"/>
      <c r="T31" s="634"/>
      <c r="U31" s="634"/>
      <c r="V31" s="634"/>
      <c r="W31" s="634"/>
      <c r="X31" s="634"/>
      <c r="Y31" s="634"/>
      <c r="Z31" s="634"/>
      <c r="AA31" s="634"/>
      <c r="AB31" s="634"/>
      <c r="AC31" s="635"/>
      <c r="AD31" s="636"/>
    </row>
    <row r="32" spans="1:30" s="591" customFormat="1" ht="12" customHeight="1" thickTop="1" x14ac:dyDescent="0.15">
      <c r="A32" s="571" t="s">
        <v>12</v>
      </c>
      <c r="B32" s="572" t="str">
        <f t="shared" si="3"/>
        <v>210</v>
      </c>
      <c r="C32" s="573" t="s">
        <v>58</v>
      </c>
      <c r="D32" s="711" t="s">
        <v>57</v>
      </c>
      <c r="E32" s="637" t="str">
        <f t="shared" si="2"/>
        <v>210</v>
      </c>
      <c r="F32" s="638" t="str">
        <f t="shared" si="4"/>
        <v>Β' ΑΘΗΝΑΣ</v>
      </c>
      <c r="G32" s="639" t="s">
        <v>170</v>
      </c>
      <c r="H32" s="640" t="s">
        <v>4</v>
      </c>
      <c r="I32" s="641" t="s">
        <v>8</v>
      </c>
      <c r="J32" s="642">
        <v>33</v>
      </c>
      <c r="K32" s="643"/>
      <c r="L32" s="712"/>
      <c r="M32" s="713">
        <v>2</v>
      </c>
      <c r="N32" s="1460" t="s">
        <v>410</v>
      </c>
      <c r="O32" s="646" t="s">
        <v>206</v>
      </c>
      <c r="P32" s="647" t="s">
        <v>222</v>
      </c>
      <c r="Q32" s="648" t="s">
        <v>227</v>
      </c>
      <c r="R32" s="463" t="s">
        <v>194</v>
      </c>
      <c r="S32" s="714"/>
      <c r="T32" s="714">
        <v>2</v>
      </c>
      <c r="U32" s="714">
        <v>2</v>
      </c>
      <c r="V32" s="714"/>
      <c r="W32" s="714">
        <v>2</v>
      </c>
      <c r="X32" s="714">
        <v>5</v>
      </c>
      <c r="Y32" s="587"/>
      <c r="Z32" s="587"/>
      <c r="AA32" s="587"/>
      <c r="AB32" s="587"/>
      <c r="AC32" s="649"/>
      <c r="AD32" s="715"/>
    </row>
    <row r="33" spans="1:30" s="591" customFormat="1" ht="12" customHeight="1" x14ac:dyDescent="0.15">
      <c r="A33" s="571" t="s">
        <v>12</v>
      </c>
      <c r="B33" s="572" t="str">
        <f t="shared" si="3"/>
        <v>210</v>
      </c>
      <c r="C33" s="573" t="s">
        <v>58</v>
      </c>
      <c r="D33" s="574" t="s">
        <v>57</v>
      </c>
      <c r="E33" s="650" t="str">
        <f t="shared" si="2"/>
        <v>210</v>
      </c>
      <c r="F33" s="594" t="str">
        <f t="shared" si="0"/>
        <v>Β' ΑΘΗΝΑΣ</v>
      </c>
      <c r="G33" s="595" t="s">
        <v>170</v>
      </c>
      <c r="H33" s="596" t="s">
        <v>4</v>
      </c>
      <c r="I33" s="602" t="s">
        <v>9</v>
      </c>
      <c r="J33" s="651">
        <v>59</v>
      </c>
      <c r="K33" s="652"/>
      <c r="L33" s="716">
        <v>4</v>
      </c>
      <c r="M33" s="717"/>
      <c r="N33" s="1458"/>
      <c r="O33" s="676" t="s">
        <v>206</v>
      </c>
      <c r="P33" s="677" t="s">
        <v>222</v>
      </c>
      <c r="Q33" s="607" t="s">
        <v>227</v>
      </c>
      <c r="R33" s="459" t="s">
        <v>194</v>
      </c>
      <c r="S33" s="718">
        <v>4</v>
      </c>
      <c r="T33" s="718"/>
      <c r="U33" s="718"/>
      <c r="V33" s="718">
        <v>3</v>
      </c>
      <c r="W33" s="718">
        <v>3</v>
      </c>
      <c r="X33" s="718"/>
      <c r="Y33" s="600"/>
      <c r="Z33" s="600"/>
      <c r="AA33" s="600"/>
      <c r="AB33" s="600"/>
      <c r="AC33" s="608"/>
      <c r="AD33" s="719"/>
    </row>
    <row r="34" spans="1:30" s="591" customFormat="1" ht="12" customHeight="1" x14ac:dyDescent="0.15">
      <c r="A34" s="571" t="s">
        <v>12</v>
      </c>
      <c r="B34" s="572" t="str">
        <f t="shared" si="3"/>
        <v>210</v>
      </c>
      <c r="C34" s="573" t="s">
        <v>58</v>
      </c>
      <c r="D34" s="574" t="s">
        <v>57</v>
      </c>
      <c r="E34" s="650" t="str">
        <f t="shared" si="2"/>
        <v>210</v>
      </c>
      <c r="F34" s="594" t="str">
        <f t="shared" si="0"/>
        <v>Β' ΑΘΗΝΑΣ</v>
      </c>
      <c r="G34" s="595" t="s">
        <v>170</v>
      </c>
      <c r="H34" s="596" t="s">
        <v>4</v>
      </c>
      <c r="I34" s="602" t="s">
        <v>10</v>
      </c>
      <c r="J34" s="651">
        <v>41</v>
      </c>
      <c r="K34" s="652">
        <f>SUM(J32:J37)</f>
        <v>194</v>
      </c>
      <c r="L34" s="716"/>
      <c r="M34" s="717">
        <v>3</v>
      </c>
      <c r="N34" s="1458"/>
      <c r="O34" s="720" t="s">
        <v>206</v>
      </c>
      <c r="P34" s="656" t="s">
        <v>222</v>
      </c>
      <c r="Q34" s="721" t="s">
        <v>227</v>
      </c>
      <c r="R34" s="433" t="s">
        <v>194</v>
      </c>
      <c r="S34" s="718"/>
      <c r="T34" s="718">
        <v>3</v>
      </c>
      <c r="U34" s="718">
        <v>3</v>
      </c>
      <c r="V34" s="718"/>
      <c r="W34" s="718">
        <v>3</v>
      </c>
      <c r="X34" s="718"/>
      <c r="Y34" s="600" t="s">
        <v>130</v>
      </c>
      <c r="Z34" s="600" t="s">
        <v>137</v>
      </c>
      <c r="AA34" s="600" t="s">
        <v>130</v>
      </c>
      <c r="AB34" s="600" t="s">
        <v>137</v>
      </c>
      <c r="AC34" s="608" t="s">
        <v>130</v>
      </c>
      <c r="AD34" s="719"/>
    </row>
    <row r="35" spans="1:30" s="591" customFormat="1" ht="12" customHeight="1" x14ac:dyDescent="0.15">
      <c r="A35" s="571" t="s">
        <v>12</v>
      </c>
      <c r="B35" s="572" t="str">
        <f t="shared" si="3"/>
        <v>210</v>
      </c>
      <c r="C35" s="573" t="s">
        <v>58</v>
      </c>
      <c r="D35" s="574" t="s">
        <v>57</v>
      </c>
      <c r="E35" s="650" t="str">
        <f t="shared" si="2"/>
        <v>210</v>
      </c>
      <c r="F35" s="594" t="str">
        <f t="shared" si="0"/>
        <v>Β' ΑΘΗΝΑΣ</v>
      </c>
      <c r="G35" s="595" t="s">
        <v>170</v>
      </c>
      <c r="H35" s="596" t="s">
        <v>5</v>
      </c>
      <c r="I35" s="602" t="s">
        <v>8</v>
      </c>
      <c r="J35" s="651">
        <v>12</v>
      </c>
      <c r="K35" s="652"/>
      <c r="L35" s="716"/>
      <c r="M35" s="717">
        <v>1</v>
      </c>
      <c r="N35" s="1458"/>
      <c r="O35" s="676" t="s">
        <v>206</v>
      </c>
      <c r="P35" s="677" t="s">
        <v>222</v>
      </c>
      <c r="Q35" s="607" t="s">
        <v>227</v>
      </c>
      <c r="R35" s="459" t="s">
        <v>194</v>
      </c>
      <c r="S35" s="718"/>
      <c r="T35" s="718">
        <v>1</v>
      </c>
      <c r="U35" s="718">
        <v>1</v>
      </c>
      <c r="V35" s="718"/>
      <c r="W35" s="718">
        <v>1</v>
      </c>
      <c r="X35" s="718"/>
      <c r="Y35" s="600"/>
      <c r="Z35" s="600"/>
      <c r="AA35" s="600"/>
      <c r="AB35" s="600"/>
      <c r="AC35" s="608"/>
      <c r="AD35" s="719"/>
    </row>
    <row r="36" spans="1:30" s="591" customFormat="1" ht="12" customHeight="1" x14ac:dyDescent="0.15">
      <c r="A36" s="571" t="s">
        <v>12</v>
      </c>
      <c r="B36" s="572" t="str">
        <f t="shared" si="3"/>
        <v>210</v>
      </c>
      <c r="C36" s="573" t="s">
        <v>58</v>
      </c>
      <c r="D36" s="616" t="s">
        <v>57</v>
      </c>
      <c r="E36" s="650" t="str">
        <f t="shared" si="2"/>
        <v>210</v>
      </c>
      <c r="F36" s="594" t="str">
        <f t="shared" si="0"/>
        <v>Β' ΑΘΗΝΑΣ</v>
      </c>
      <c r="G36" s="595" t="s">
        <v>170</v>
      </c>
      <c r="H36" s="596" t="s">
        <v>5</v>
      </c>
      <c r="I36" s="602" t="s">
        <v>9</v>
      </c>
      <c r="J36" s="651">
        <v>32</v>
      </c>
      <c r="K36" s="652"/>
      <c r="L36" s="716">
        <v>3</v>
      </c>
      <c r="M36" s="717"/>
      <c r="N36" s="1458"/>
      <c r="O36" s="676" t="s">
        <v>206</v>
      </c>
      <c r="P36" s="677" t="s">
        <v>222</v>
      </c>
      <c r="Q36" s="607" t="s">
        <v>227</v>
      </c>
      <c r="R36" s="459" t="s">
        <v>194</v>
      </c>
      <c r="S36" s="718">
        <v>3</v>
      </c>
      <c r="T36" s="718"/>
      <c r="U36" s="718"/>
      <c r="V36" s="718">
        <v>2</v>
      </c>
      <c r="W36" s="718">
        <v>2</v>
      </c>
      <c r="X36" s="718"/>
      <c r="Y36" s="600"/>
      <c r="Z36" s="600"/>
      <c r="AA36" s="600"/>
      <c r="AB36" s="600"/>
      <c r="AC36" s="608"/>
      <c r="AD36" s="719"/>
    </row>
    <row r="37" spans="1:30" s="591" customFormat="1" ht="12" customHeight="1" thickBot="1" x14ac:dyDescent="0.2">
      <c r="A37" s="571" t="s">
        <v>12</v>
      </c>
      <c r="B37" s="572" t="str">
        <f t="shared" si="3"/>
        <v>210</v>
      </c>
      <c r="C37" s="573" t="s">
        <v>58</v>
      </c>
      <c r="D37" s="574" t="s">
        <v>57</v>
      </c>
      <c r="E37" s="657" t="str">
        <f t="shared" si="2"/>
        <v>210</v>
      </c>
      <c r="F37" s="658" t="str">
        <f t="shared" si="0"/>
        <v>Β' ΑΘΗΝΑΣ</v>
      </c>
      <c r="G37" s="659" t="s">
        <v>170</v>
      </c>
      <c r="H37" s="660" t="s">
        <v>5</v>
      </c>
      <c r="I37" s="661" t="s">
        <v>10</v>
      </c>
      <c r="J37" s="662">
        <v>17</v>
      </c>
      <c r="K37" s="663"/>
      <c r="L37" s="722"/>
      <c r="M37" s="723">
        <v>2</v>
      </c>
      <c r="N37" s="1464"/>
      <c r="O37" s="666" t="s">
        <v>206</v>
      </c>
      <c r="P37" s="667" t="s">
        <v>222</v>
      </c>
      <c r="Q37" s="668" t="s">
        <v>227</v>
      </c>
      <c r="R37" s="460" t="s">
        <v>194</v>
      </c>
      <c r="S37" s="724"/>
      <c r="T37" s="724">
        <v>2</v>
      </c>
      <c r="U37" s="724">
        <v>1</v>
      </c>
      <c r="V37" s="724"/>
      <c r="W37" s="724">
        <v>1</v>
      </c>
      <c r="X37" s="724"/>
      <c r="Y37" s="669"/>
      <c r="Z37" s="669"/>
      <c r="AA37" s="669"/>
      <c r="AB37" s="669"/>
      <c r="AC37" s="670"/>
      <c r="AD37" s="725"/>
    </row>
    <row r="38" spans="1:30" s="591" customFormat="1" ht="21.95" customHeight="1" x14ac:dyDescent="0.15">
      <c r="A38" s="571" t="s">
        <v>12</v>
      </c>
      <c r="B38" s="572" t="str">
        <f t="shared" si="3"/>
        <v>210</v>
      </c>
      <c r="C38" s="573" t="s">
        <v>58</v>
      </c>
      <c r="D38" s="574" t="s">
        <v>57</v>
      </c>
      <c r="E38" s="726" t="str">
        <f t="shared" si="2"/>
        <v>210</v>
      </c>
      <c r="F38" s="576" t="str">
        <f t="shared" si="0"/>
        <v>Β' ΑΘΗΝΑΣ</v>
      </c>
      <c r="G38" s="690" t="s">
        <v>142</v>
      </c>
      <c r="H38" s="578" t="s">
        <v>7</v>
      </c>
      <c r="I38" s="579" t="s">
        <v>8</v>
      </c>
      <c r="J38" s="727">
        <v>32</v>
      </c>
      <c r="K38" s="728"/>
      <c r="L38" s="729"/>
      <c r="M38" s="730">
        <v>3</v>
      </c>
      <c r="N38" s="1482" t="s">
        <v>411</v>
      </c>
      <c r="O38" s="731" t="s">
        <v>207</v>
      </c>
      <c r="P38" s="585" t="s">
        <v>223</v>
      </c>
      <c r="Q38" s="586" t="s">
        <v>228</v>
      </c>
      <c r="R38" s="462" t="s">
        <v>195</v>
      </c>
      <c r="S38" s="732"/>
      <c r="T38" s="732">
        <v>3</v>
      </c>
      <c r="U38" s="732">
        <v>2</v>
      </c>
      <c r="V38" s="732"/>
      <c r="W38" s="732">
        <v>2</v>
      </c>
      <c r="X38" s="732">
        <v>6</v>
      </c>
      <c r="Y38" s="599"/>
      <c r="Z38" s="599"/>
      <c r="AA38" s="599"/>
      <c r="AB38" s="599"/>
      <c r="AC38" s="733"/>
      <c r="AD38" s="734"/>
    </row>
    <row r="39" spans="1:30" s="591" customFormat="1" ht="21.95" customHeight="1" x14ac:dyDescent="0.15">
      <c r="A39" s="571" t="s">
        <v>12</v>
      </c>
      <c r="B39" s="572" t="str">
        <f t="shared" si="3"/>
        <v>210</v>
      </c>
      <c r="C39" s="573" t="s">
        <v>58</v>
      </c>
      <c r="D39" s="574" t="s">
        <v>57</v>
      </c>
      <c r="E39" s="650" t="str">
        <f t="shared" si="2"/>
        <v>210</v>
      </c>
      <c r="F39" s="594" t="str">
        <f t="shared" ref="F39:F44" si="5">RIGHT(A39,LEN(A39)-5)</f>
        <v>Β' ΑΘΗΝΑΣ</v>
      </c>
      <c r="G39" s="577" t="s">
        <v>142</v>
      </c>
      <c r="H39" s="596" t="s">
        <v>7</v>
      </c>
      <c r="I39" s="602" t="s">
        <v>9</v>
      </c>
      <c r="J39" s="651">
        <v>83</v>
      </c>
      <c r="K39" s="652">
        <f>SUM(J38:J40)</f>
        <v>152</v>
      </c>
      <c r="L39" s="716">
        <v>6</v>
      </c>
      <c r="M39" s="717"/>
      <c r="N39" s="1458"/>
      <c r="O39" s="720" t="s">
        <v>207</v>
      </c>
      <c r="P39" s="656" t="s">
        <v>223</v>
      </c>
      <c r="Q39" s="721" t="s">
        <v>228</v>
      </c>
      <c r="R39" s="433" t="s">
        <v>195</v>
      </c>
      <c r="S39" s="718">
        <v>6</v>
      </c>
      <c r="T39" s="718"/>
      <c r="U39" s="718"/>
      <c r="V39" s="718">
        <v>6</v>
      </c>
      <c r="W39" s="718">
        <v>6</v>
      </c>
      <c r="X39" s="718"/>
      <c r="Y39" s="600" t="s">
        <v>130</v>
      </c>
      <c r="Z39" s="600" t="s">
        <v>137</v>
      </c>
      <c r="AA39" s="600" t="s">
        <v>131</v>
      </c>
      <c r="AB39" s="600" t="s">
        <v>137</v>
      </c>
      <c r="AC39" s="608" t="s">
        <v>130</v>
      </c>
      <c r="AD39" s="719"/>
    </row>
    <row r="40" spans="1:30" s="591" customFormat="1" ht="21.95" customHeight="1" thickBot="1" x14ac:dyDescent="0.2">
      <c r="A40" s="571" t="s">
        <v>12</v>
      </c>
      <c r="B40" s="572" t="str">
        <f t="shared" si="3"/>
        <v>210</v>
      </c>
      <c r="C40" s="573" t="s">
        <v>58</v>
      </c>
      <c r="D40" s="574" t="s">
        <v>57</v>
      </c>
      <c r="E40" s="681" t="str">
        <f t="shared" si="2"/>
        <v>210</v>
      </c>
      <c r="F40" s="623" t="str">
        <f t="shared" si="5"/>
        <v>Β' ΑΘΗΝΑΣ</v>
      </c>
      <c r="G40" s="577" t="s">
        <v>142</v>
      </c>
      <c r="H40" s="625" t="s">
        <v>7</v>
      </c>
      <c r="I40" s="626" t="s">
        <v>10</v>
      </c>
      <c r="J40" s="735">
        <v>37</v>
      </c>
      <c r="K40" s="663"/>
      <c r="L40" s="736"/>
      <c r="M40" s="737">
        <v>3</v>
      </c>
      <c r="N40" s="1464"/>
      <c r="O40" s="686" t="s">
        <v>207</v>
      </c>
      <c r="P40" s="687" t="s">
        <v>223</v>
      </c>
      <c r="Q40" s="633" t="s">
        <v>228</v>
      </c>
      <c r="R40" s="464" t="s">
        <v>195</v>
      </c>
      <c r="S40" s="738"/>
      <c r="T40" s="738">
        <v>3</v>
      </c>
      <c r="U40" s="738">
        <v>3</v>
      </c>
      <c r="V40" s="738"/>
      <c r="W40" s="738">
        <v>3</v>
      </c>
      <c r="X40" s="738"/>
      <c r="Y40" s="634"/>
      <c r="Z40" s="634"/>
      <c r="AA40" s="634"/>
      <c r="AB40" s="634"/>
      <c r="AC40" s="635"/>
      <c r="AD40" s="739"/>
    </row>
    <row r="41" spans="1:30" s="591" customFormat="1" ht="12" customHeight="1" x14ac:dyDescent="0.15">
      <c r="A41" s="571" t="s">
        <v>12</v>
      </c>
      <c r="B41" s="572" t="str">
        <f t="shared" si="3"/>
        <v>210</v>
      </c>
      <c r="C41" s="573" t="s">
        <v>58</v>
      </c>
      <c r="D41" s="574" t="s">
        <v>57</v>
      </c>
      <c r="E41" s="688" t="str">
        <f t="shared" si="2"/>
        <v>210</v>
      </c>
      <c r="F41" s="689" t="str">
        <f t="shared" si="5"/>
        <v>Β' ΑΘΗΝΑΣ</v>
      </c>
      <c r="G41" s="690" t="s">
        <v>143</v>
      </c>
      <c r="H41" s="691" t="s">
        <v>3</v>
      </c>
      <c r="I41" s="692" t="s">
        <v>8</v>
      </c>
      <c r="J41" s="740">
        <v>34</v>
      </c>
      <c r="K41" s="728"/>
      <c r="L41" s="741"/>
      <c r="M41" s="742">
        <v>3</v>
      </c>
      <c r="N41" s="1482" t="s">
        <v>412</v>
      </c>
      <c r="O41" s="743" t="s">
        <v>208</v>
      </c>
      <c r="P41" s="698" t="s">
        <v>224</v>
      </c>
      <c r="Q41" s="699" t="s">
        <v>229</v>
      </c>
      <c r="R41" s="466" t="s">
        <v>196</v>
      </c>
      <c r="S41" s="744"/>
      <c r="T41" s="744">
        <v>3</v>
      </c>
      <c r="U41" s="744">
        <v>2</v>
      </c>
      <c r="V41" s="744"/>
      <c r="W41" s="744">
        <v>2</v>
      </c>
      <c r="X41" s="744">
        <v>4</v>
      </c>
      <c r="Y41" s="700"/>
      <c r="Z41" s="700"/>
      <c r="AA41" s="700"/>
      <c r="AB41" s="700"/>
      <c r="AC41" s="701"/>
      <c r="AD41" s="745"/>
    </row>
    <row r="42" spans="1:30" s="591" customFormat="1" ht="12" customHeight="1" x14ac:dyDescent="0.15">
      <c r="A42" s="571" t="s">
        <v>12</v>
      </c>
      <c r="B42" s="572" t="str">
        <f t="shared" si="3"/>
        <v>210</v>
      </c>
      <c r="C42" s="573" t="s">
        <v>58</v>
      </c>
      <c r="D42" s="574" t="s">
        <v>57</v>
      </c>
      <c r="E42" s="650" t="str">
        <f t="shared" si="2"/>
        <v>210</v>
      </c>
      <c r="F42" s="594" t="str">
        <f t="shared" si="5"/>
        <v>Β' ΑΘΗΝΑΣ</v>
      </c>
      <c r="G42" s="595" t="s">
        <v>143</v>
      </c>
      <c r="H42" s="596" t="s">
        <v>3</v>
      </c>
      <c r="I42" s="602" t="s">
        <v>9</v>
      </c>
      <c r="J42" s="651">
        <v>24</v>
      </c>
      <c r="K42" s="652"/>
      <c r="L42" s="716">
        <v>2</v>
      </c>
      <c r="M42" s="717"/>
      <c r="N42" s="1458"/>
      <c r="O42" s="676" t="s">
        <v>208</v>
      </c>
      <c r="P42" s="677" t="s">
        <v>224</v>
      </c>
      <c r="Q42" s="607" t="s">
        <v>229</v>
      </c>
      <c r="R42" s="459" t="s">
        <v>196</v>
      </c>
      <c r="S42" s="718">
        <v>2</v>
      </c>
      <c r="T42" s="718"/>
      <c r="U42" s="718"/>
      <c r="V42" s="718">
        <v>2</v>
      </c>
      <c r="W42" s="718">
        <v>2</v>
      </c>
      <c r="X42" s="718"/>
      <c r="Y42" s="600"/>
      <c r="Z42" s="600"/>
      <c r="AA42" s="600"/>
      <c r="AB42" s="600"/>
      <c r="AC42" s="608"/>
      <c r="AD42" s="719"/>
    </row>
    <row r="43" spans="1:30" s="591" customFormat="1" ht="12" customHeight="1" x14ac:dyDescent="0.15">
      <c r="A43" s="571" t="s">
        <v>12</v>
      </c>
      <c r="B43" s="572" t="str">
        <f t="shared" si="3"/>
        <v>210</v>
      </c>
      <c r="C43" s="573" t="s">
        <v>58</v>
      </c>
      <c r="D43" s="574" t="s">
        <v>57</v>
      </c>
      <c r="E43" s="650" t="str">
        <f t="shared" si="2"/>
        <v>210</v>
      </c>
      <c r="F43" s="594" t="str">
        <f t="shared" si="5"/>
        <v>Β' ΑΘΗΝΑΣ</v>
      </c>
      <c r="G43" s="595" t="s">
        <v>143</v>
      </c>
      <c r="H43" s="596" t="s">
        <v>3</v>
      </c>
      <c r="I43" s="602" t="s">
        <v>10</v>
      </c>
      <c r="J43" s="651">
        <v>29</v>
      </c>
      <c r="K43" s="652">
        <f>SUM(J41:J46)</f>
        <v>199</v>
      </c>
      <c r="L43" s="716"/>
      <c r="M43" s="717">
        <v>2</v>
      </c>
      <c r="N43" s="1458"/>
      <c r="O43" s="720" t="s">
        <v>208</v>
      </c>
      <c r="P43" s="656" t="s">
        <v>224</v>
      </c>
      <c r="Q43" s="721" t="s">
        <v>229</v>
      </c>
      <c r="R43" s="433" t="s">
        <v>196</v>
      </c>
      <c r="S43" s="718"/>
      <c r="T43" s="718">
        <v>2</v>
      </c>
      <c r="U43" s="718">
        <v>2</v>
      </c>
      <c r="V43" s="718"/>
      <c r="W43" s="718">
        <v>2</v>
      </c>
      <c r="X43" s="718"/>
      <c r="Y43" s="600" t="s">
        <v>130</v>
      </c>
      <c r="Z43" s="600" t="s">
        <v>137</v>
      </c>
      <c r="AA43" s="600" t="s">
        <v>130</v>
      </c>
      <c r="AB43" s="600" t="s">
        <v>137</v>
      </c>
      <c r="AC43" s="608" t="s">
        <v>130</v>
      </c>
      <c r="AD43" s="719"/>
    </row>
    <row r="44" spans="1:30" s="591" customFormat="1" ht="12" customHeight="1" x14ac:dyDescent="0.15">
      <c r="A44" s="571" t="s">
        <v>12</v>
      </c>
      <c r="B44" s="572" t="str">
        <f t="shared" si="3"/>
        <v>210</v>
      </c>
      <c r="C44" s="573" t="s">
        <v>58</v>
      </c>
      <c r="D44" s="574" t="s">
        <v>57</v>
      </c>
      <c r="E44" s="650" t="str">
        <f t="shared" si="2"/>
        <v>210</v>
      </c>
      <c r="F44" s="594" t="str">
        <f t="shared" si="5"/>
        <v>Β' ΑΘΗΝΑΣ</v>
      </c>
      <c r="G44" s="595" t="s">
        <v>143</v>
      </c>
      <c r="H44" s="596" t="s">
        <v>6</v>
      </c>
      <c r="I44" s="602" t="s">
        <v>8</v>
      </c>
      <c r="J44" s="672">
        <v>17</v>
      </c>
      <c r="K44" s="678"/>
      <c r="L44" s="746"/>
      <c r="M44" s="747">
        <v>1</v>
      </c>
      <c r="N44" s="1458"/>
      <c r="O44" s="676" t="s">
        <v>208</v>
      </c>
      <c r="P44" s="677" t="s">
        <v>224</v>
      </c>
      <c r="Q44" s="607" t="s">
        <v>229</v>
      </c>
      <c r="R44" s="459" t="s">
        <v>196</v>
      </c>
      <c r="S44" s="718"/>
      <c r="T44" s="718">
        <v>1</v>
      </c>
      <c r="U44" s="718">
        <v>1</v>
      </c>
      <c r="V44" s="718"/>
      <c r="W44" s="718">
        <v>1</v>
      </c>
      <c r="X44" s="718"/>
      <c r="Y44" s="600"/>
      <c r="Z44" s="600"/>
      <c r="AA44" s="600"/>
      <c r="AB44" s="600"/>
      <c r="AC44" s="608"/>
      <c r="AD44" s="719"/>
    </row>
    <row r="45" spans="1:30" s="591" customFormat="1" ht="12" customHeight="1" x14ac:dyDescent="0.15">
      <c r="A45" s="571" t="s">
        <v>12</v>
      </c>
      <c r="B45" s="572" t="str">
        <f t="shared" si="3"/>
        <v>210</v>
      </c>
      <c r="C45" s="573" t="s">
        <v>58</v>
      </c>
      <c r="D45" s="574" t="s">
        <v>57</v>
      </c>
      <c r="E45" s="650" t="str">
        <f t="shared" si="2"/>
        <v>210</v>
      </c>
      <c r="F45" s="594" t="str">
        <f t="shared" si="0"/>
        <v>Β' ΑΘΗΝΑΣ</v>
      </c>
      <c r="G45" s="595" t="s">
        <v>143</v>
      </c>
      <c r="H45" s="596" t="s">
        <v>6</v>
      </c>
      <c r="I45" s="602" t="s">
        <v>9</v>
      </c>
      <c r="J45" s="672">
        <v>56</v>
      </c>
      <c r="K45" s="678"/>
      <c r="L45" s="746">
        <v>4</v>
      </c>
      <c r="M45" s="747"/>
      <c r="N45" s="1458"/>
      <c r="O45" s="676" t="s">
        <v>208</v>
      </c>
      <c r="P45" s="677" t="s">
        <v>224</v>
      </c>
      <c r="Q45" s="607" t="s">
        <v>229</v>
      </c>
      <c r="R45" s="459" t="s">
        <v>196</v>
      </c>
      <c r="S45" s="718">
        <v>4</v>
      </c>
      <c r="T45" s="718"/>
      <c r="U45" s="718"/>
      <c r="V45" s="718">
        <v>4</v>
      </c>
      <c r="W45" s="718">
        <v>4</v>
      </c>
      <c r="X45" s="718"/>
      <c r="Y45" s="600"/>
      <c r="Z45" s="600"/>
      <c r="AA45" s="600"/>
      <c r="AB45" s="600"/>
      <c r="AC45" s="608"/>
      <c r="AD45" s="719"/>
    </row>
    <row r="46" spans="1:30" s="591" customFormat="1" ht="12" customHeight="1" thickBot="1" x14ac:dyDescent="0.2">
      <c r="A46" s="571" t="s">
        <v>12</v>
      </c>
      <c r="B46" s="572" t="str">
        <f t="shared" si="3"/>
        <v>210</v>
      </c>
      <c r="C46" s="573" t="s">
        <v>58</v>
      </c>
      <c r="D46" s="574" t="s">
        <v>57</v>
      </c>
      <c r="E46" s="748" t="str">
        <f t="shared" si="2"/>
        <v>210</v>
      </c>
      <c r="F46" s="749" t="str">
        <f t="shared" si="0"/>
        <v>Β' ΑΘΗΝΑΣ</v>
      </c>
      <c r="G46" s="624" t="s">
        <v>143</v>
      </c>
      <c r="H46" s="750" t="s">
        <v>6</v>
      </c>
      <c r="I46" s="751" t="s">
        <v>10</v>
      </c>
      <c r="J46" s="752">
        <v>39</v>
      </c>
      <c r="K46" s="753"/>
      <c r="L46" s="754"/>
      <c r="M46" s="755">
        <v>2</v>
      </c>
      <c r="N46" s="1459"/>
      <c r="O46" s="756" t="s">
        <v>208</v>
      </c>
      <c r="P46" s="757" t="s">
        <v>224</v>
      </c>
      <c r="Q46" s="758" t="s">
        <v>229</v>
      </c>
      <c r="R46" s="468" t="s">
        <v>196</v>
      </c>
      <c r="S46" s="759"/>
      <c r="T46" s="759">
        <v>2</v>
      </c>
      <c r="U46" s="759">
        <v>3</v>
      </c>
      <c r="V46" s="759"/>
      <c r="W46" s="759">
        <v>3</v>
      </c>
      <c r="X46" s="759"/>
      <c r="Y46" s="760"/>
      <c r="Z46" s="760"/>
      <c r="AA46" s="760"/>
      <c r="AB46" s="760"/>
      <c r="AC46" s="761"/>
      <c r="AD46" s="762"/>
    </row>
    <row r="47" spans="1:30" s="591" customFormat="1" ht="12" customHeight="1" thickTop="1" x14ac:dyDescent="0.15">
      <c r="A47" s="571" t="s">
        <v>13</v>
      </c>
      <c r="B47" s="572" t="str">
        <f t="shared" si="3"/>
        <v>215</v>
      </c>
      <c r="C47" s="573" t="s">
        <v>58</v>
      </c>
      <c r="D47" s="711" t="s">
        <v>113</v>
      </c>
      <c r="E47" s="726" t="str">
        <f t="shared" si="2"/>
        <v>215</v>
      </c>
      <c r="F47" s="576" t="str">
        <f t="shared" si="0"/>
        <v>Γ' ΑΘΗΝΑΣ</v>
      </c>
      <c r="G47" s="639" t="s">
        <v>171</v>
      </c>
      <c r="H47" s="763" t="s">
        <v>3</v>
      </c>
      <c r="I47" s="764" t="s">
        <v>8</v>
      </c>
      <c r="J47" s="765">
        <v>10</v>
      </c>
      <c r="K47" s="643"/>
      <c r="L47" s="766"/>
      <c r="M47" s="767">
        <v>1</v>
      </c>
      <c r="N47" s="1460" t="s">
        <v>413</v>
      </c>
      <c r="O47" s="768" t="s">
        <v>312</v>
      </c>
      <c r="P47" s="585" t="s">
        <v>313</v>
      </c>
      <c r="Q47" s="769">
        <v>2105313099</v>
      </c>
      <c r="R47" s="469" t="s">
        <v>314</v>
      </c>
      <c r="S47" s="770"/>
      <c r="T47" s="770">
        <v>1</v>
      </c>
      <c r="U47" s="770">
        <v>1</v>
      </c>
      <c r="V47" s="770"/>
      <c r="W47" s="770">
        <v>1</v>
      </c>
      <c r="X47" s="770">
        <v>5</v>
      </c>
      <c r="Y47" s="599" t="s">
        <v>132</v>
      </c>
      <c r="Z47" s="599" t="s">
        <v>137</v>
      </c>
      <c r="AA47" s="599" t="s">
        <v>132</v>
      </c>
      <c r="AB47" s="599" t="s">
        <v>137</v>
      </c>
      <c r="AC47" s="771" t="s">
        <v>132</v>
      </c>
      <c r="AD47" s="772"/>
    </row>
    <row r="48" spans="1:30" s="591" customFormat="1" ht="12" customHeight="1" x14ac:dyDescent="0.15">
      <c r="A48" s="571" t="s">
        <v>13</v>
      </c>
      <c r="B48" s="572" t="str">
        <f t="shared" si="3"/>
        <v>215</v>
      </c>
      <c r="C48" s="573" t="s">
        <v>58</v>
      </c>
      <c r="D48" s="574" t="s">
        <v>113</v>
      </c>
      <c r="E48" s="681" t="str">
        <f t="shared" si="2"/>
        <v>215</v>
      </c>
      <c r="F48" s="594" t="str">
        <f t="shared" si="0"/>
        <v>Γ' ΑΘΗΝΑΣ</v>
      </c>
      <c r="G48" s="595" t="s">
        <v>171</v>
      </c>
      <c r="H48" s="596" t="s">
        <v>3</v>
      </c>
      <c r="I48" s="602" t="s">
        <v>9</v>
      </c>
      <c r="J48" s="651">
        <v>15</v>
      </c>
      <c r="K48" s="652"/>
      <c r="L48" s="716">
        <v>1</v>
      </c>
      <c r="M48" s="717"/>
      <c r="N48" s="1458"/>
      <c r="O48" s="676" t="s">
        <v>312</v>
      </c>
      <c r="P48" s="585" t="s">
        <v>313</v>
      </c>
      <c r="Q48" s="607">
        <v>2105313099</v>
      </c>
      <c r="R48" s="470" t="s">
        <v>314</v>
      </c>
      <c r="S48" s="773">
        <v>1</v>
      </c>
      <c r="T48" s="773"/>
      <c r="U48" s="773"/>
      <c r="V48" s="773">
        <v>1</v>
      </c>
      <c r="W48" s="773">
        <v>1</v>
      </c>
      <c r="X48" s="773"/>
      <c r="Y48" s="600" t="s">
        <v>132</v>
      </c>
      <c r="Z48" s="600" t="s">
        <v>137</v>
      </c>
      <c r="AA48" s="600" t="s">
        <v>132</v>
      </c>
      <c r="AB48" s="600" t="s">
        <v>137</v>
      </c>
      <c r="AC48" s="608" t="s">
        <v>132</v>
      </c>
      <c r="AD48" s="774"/>
    </row>
    <row r="49" spans="1:30" s="591" customFormat="1" ht="12" customHeight="1" x14ac:dyDescent="0.15">
      <c r="A49" s="571" t="s">
        <v>13</v>
      </c>
      <c r="B49" s="572" t="str">
        <f>LEFT(A49,3)</f>
        <v>215</v>
      </c>
      <c r="C49" s="573" t="s">
        <v>58</v>
      </c>
      <c r="D49" s="616" t="s">
        <v>113</v>
      </c>
      <c r="E49" s="681" t="str">
        <f>B49</f>
        <v>215</v>
      </c>
      <c r="F49" s="594" t="str">
        <f t="shared" si="0"/>
        <v>Γ' ΑΘΗΝΑΣ</v>
      </c>
      <c r="G49" s="595" t="s">
        <v>171</v>
      </c>
      <c r="H49" s="596" t="s">
        <v>5</v>
      </c>
      <c r="I49" s="602" t="s">
        <v>8</v>
      </c>
      <c r="J49" s="651">
        <v>7</v>
      </c>
      <c r="K49" s="652"/>
      <c r="L49" s="716"/>
      <c r="M49" s="717">
        <v>1</v>
      </c>
      <c r="N49" s="1458"/>
      <c r="O49" s="720" t="s">
        <v>312</v>
      </c>
      <c r="P49" s="612" t="s">
        <v>313</v>
      </c>
      <c r="Q49" s="721">
        <v>2105313099</v>
      </c>
      <c r="R49" s="434" t="s">
        <v>314</v>
      </c>
      <c r="S49" s="773"/>
      <c r="T49" s="773">
        <v>1</v>
      </c>
      <c r="U49" s="773">
        <v>1</v>
      </c>
      <c r="V49" s="773"/>
      <c r="W49" s="773">
        <v>1</v>
      </c>
      <c r="X49" s="773"/>
      <c r="Y49" s="600" t="s">
        <v>132</v>
      </c>
      <c r="Z49" s="600" t="s">
        <v>137</v>
      </c>
      <c r="AA49" s="600" t="s">
        <v>132</v>
      </c>
      <c r="AB49" s="600" t="s">
        <v>137</v>
      </c>
      <c r="AC49" s="608" t="s">
        <v>132</v>
      </c>
      <c r="AD49" s="774"/>
    </row>
    <row r="50" spans="1:30" s="591" customFormat="1" ht="12" customHeight="1" x14ac:dyDescent="0.15">
      <c r="A50" s="571" t="s">
        <v>13</v>
      </c>
      <c r="B50" s="572" t="str">
        <f>LEFT(A50,3)</f>
        <v>215</v>
      </c>
      <c r="C50" s="573" t="s">
        <v>58</v>
      </c>
      <c r="D50" s="574" t="s">
        <v>113</v>
      </c>
      <c r="E50" s="681" t="str">
        <f>B50</f>
        <v>215</v>
      </c>
      <c r="F50" s="623" t="str">
        <f>RIGHT(A50,LEN(A50)-5)</f>
        <v>Γ' ΑΘΗΝΑΣ</v>
      </c>
      <c r="G50" s="595" t="s">
        <v>171</v>
      </c>
      <c r="H50" s="625" t="s">
        <v>5</v>
      </c>
      <c r="I50" s="626" t="s">
        <v>9</v>
      </c>
      <c r="J50" s="735">
        <v>22</v>
      </c>
      <c r="K50" s="652">
        <f>SUM(J47:J52)</f>
        <v>102</v>
      </c>
      <c r="L50" s="736">
        <v>2</v>
      </c>
      <c r="M50" s="737"/>
      <c r="N50" s="1458"/>
      <c r="O50" s="686" t="s">
        <v>312</v>
      </c>
      <c r="P50" s="632" t="s">
        <v>313</v>
      </c>
      <c r="Q50" s="633">
        <v>2105313099</v>
      </c>
      <c r="R50" s="471" t="s">
        <v>314</v>
      </c>
      <c r="S50" s="775">
        <v>2</v>
      </c>
      <c r="T50" s="775"/>
      <c r="U50" s="775"/>
      <c r="V50" s="775">
        <v>2</v>
      </c>
      <c r="W50" s="775">
        <v>2</v>
      </c>
      <c r="X50" s="775"/>
      <c r="Y50" s="634" t="s">
        <v>132</v>
      </c>
      <c r="Z50" s="634" t="s">
        <v>137</v>
      </c>
      <c r="AA50" s="634" t="s">
        <v>132</v>
      </c>
      <c r="AB50" s="634" t="s">
        <v>137</v>
      </c>
      <c r="AC50" s="635" t="s">
        <v>132</v>
      </c>
      <c r="AD50" s="776"/>
    </row>
    <row r="51" spans="1:30" s="591" customFormat="1" ht="12" customHeight="1" x14ac:dyDescent="0.15">
      <c r="A51" s="571" t="s">
        <v>13</v>
      </c>
      <c r="B51" s="572" t="str">
        <f>LEFT(A51,3)</f>
        <v>215</v>
      </c>
      <c r="C51" s="573" t="s">
        <v>58</v>
      </c>
      <c r="D51" s="574" t="s">
        <v>113</v>
      </c>
      <c r="E51" s="681" t="str">
        <f>B51</f>
        <v>215</v>
      </c>
      <c r="F51" s="623" t="str">
        <f>RIGHT(A51,LEN(A51)-5)</f>
        <v>Γ' ΑΘΗΝΑΣ</v>
      </c>
      <c r="G51" s="595" t="s">
        <v>171</v>
      </c>
      <c r="H51" s="625" t="s">
        <v>6</v>
      </c>
      <c r="I51" s="626" t="s">
        <v>8</v>
      </c>
      <c r="J51" s="682">
        <v>4</v>
      </c>
      <c r="K51" s="678"/>
      <c r="L51" s="777"/>
      <c r="M51" s="778">
        <v>1</v>
      </c>
      <c r="N51" s="1458"/>
      <c r="O51" s="686" t="s">
        <v>312</v>
      </c>
      <c r="P51" s="585" t="s">
        <v>313</v>
      </c>
      <c r="Q51" s="633">
        <v>2105313099</v>
      </c>
      <c r="R51" s="471" t="s">
        <v>314</v>
      </c>
      <c r="S51" s="775"/>
      <c r="T51" s="775">
        <v>1</v>
      </c>
      <c r="U51" s="775">
        <v>1</v>
      </c>
      <c r="V51" s="775"/>
      <c r="W51" s="775"/>
      <c r="X51" s="775"/>
      <c r="Y51" s="600" t="s">
        <v>132</v>
      </c>
      <c r="Z51" s="600" t="s">
        <v>137</v>
      </c>
      <c r="AA51" s="600" t="s">
        <v>132</v>
      </c>
      <c r="AB51" s="600" t="s">
        <v>137</v>
      </c>
      <c r="AC51" s="635" t="s">
        <v>132</v>
      </c>
      <c r="AD51" s="776"/>
    </row>
    <row r="52" spans="1:30" s="591" customFormat="1" ht="12" customHeight="1" thickBot="1" x14ac:dyDescent="0.2">
      <c r="A52" s="571" t="s">
        <v>13</v>
      </c>
      <c r="B52" s="572" t="str">
        <f>LEFT(A52,3)</f>
        <v>215</v>
      </c>
      <c r="C52" s="573" t="s">
        <v>58</v>
      </c>
      <c r="D52" s="574" t="s">
        <v>113</v>
      </c>
      <c r="E52" s="681" t="str">
        <f>B52</f>
        <v>215</v>
      </c>
      <c r="F52" s="623" t="str">
        <f>RIGHT(A52,LEN(A52)-5)</f>
        <v>Γ' ΑΘΗΝΑΣ</v>
      </c>
      <c r="G52" s="659" t="s">
        <v>171</v>
      </c>
      <c r="H52" s="625" t="s">
        <v>6</v>
      </c>
      <c r="I52" s="626" t="s">
        <v>9</v>
      </c>
      <c r="J52" s="682">
        <v>44</v>
      </c>
      <c r="K52" s="683"/>
      <c r="L52" s="777">
        <v>2</v>
      </c>
      <c r="M52" s="778"/>
      <c r="N52" s="1464"/>
      <c r="O52" s="686" t="s">
        <v>312</v>
      </c>
      <c r="P52" s="632" t="s">
        <v>313</v>
      </c>
      <c r="Q52" s="633">
        <v>2105313099</v>
      </c>
      <c r="R52" s="471" t="s">
        <v>314</v>
      </c>
      <c r="S52" s="775">
        <v>2</v>
      </c>
      <c r="T52" s="775"/>
      <c r="U52" s="775"/>
      <c r="V52" s="775">
        <v>3</v>
      </c>
      <c r="W52" s="775">
        <v>3</v>
      </c>
      <c r="X52" s="775"/>
      <c r="Y52" s="634" t="s">
        <v>132</v>
      </c>
      <c r="Z52" s="634" t="s">
        <v>137</v>
      </c>
      <c r="AA52" s="634" t="s">
        <v>132</v>
      </c>
      <c r="AB52" s="634" t="s">
        <v>137</v>
      </c>
      <c r="AC52" s="635" t="s">
        <v>132</v>
      </c>
      <c r="AD52" s="776"/>
    </row>
    <row r="53" spans="1:30" s="591" customFormat="1" ht="15" customHeight="1" x14ac:dyDescent="0.15">
      <c r="A53" s="571" t="s">
        <v>13</v>
      </c>
      <c r="B53" s="572" t="str">
        <f t="shared" si="3"/>
        <v>215</v>
      </c>
      <c r="C53" s="573" t="s">
        <v>58</v>
      </c>
      <c r="D53" s="574" t="s">
        <v>113</v>
      </c>
      <c r="E53" s="779" t="str">
        <f t="shared" si="2"/>
        <v>215</v>
      </c>
      <c r="F53" s="689" t="str">
        <f>RIGHT(A53,LEN(A53)-5)</f>
        <v>Γ' ΑΘΗΝΑΣ</v>
      </c>
      <c r="G53" s="780" t="s">
        <v>144</v>
      </c>
      <c r="H53" s="691" t="s">
        <v>4</v>
      </c>
      <c r="I53" s="692" t="s">
        <v>8</v>
      </c>
      <c r="J53" s="740">
        <v>15</v>
      </c>
      <c r="K53" s="728"/>
      <c r="L53" s="741"/>
      <c r="M53" s="742">
        <v>1</v>
      </c>
      <c r="N53" s="1482" t="s">
        <v>414</v>
      </c>
      <c r="O53" s="743" t="s">
        <v>365</v>
      </c>
      <c r="P53" s="698" t="s">
        <v>315</v>
      </c>
      <c r="Q53" s="699">
        <v>2105015335</v>
      </c>
      <c r="R53" s="472" t="s">
        <v>316</v>
      </c>
      <c r="S53" s="781"/>
      <c r="T53" s="781">
        <v>1</v>
      </c>
      <c r="U53" s="781">
        <v>1</v>
      </c>
      <c r="V53" s="781"/>
      <c r="W53" s="781">
        <v>1</v>
      </c>
      <c r="X53" s="781">
        <v>5</v>
      </c>
      <c r="Y53" s="700" t="s">
        <v>132</v>
      </c>
      <c r="Z53" s="700" t="s">
        <v>137</v>
      </c>
      <c r="AA53" s="700" t="s">
        <v>132</v>
      </c>
      <c r="AB53" s="700" t="s">
        <v>137</v>
      </c>
      <c r="AC53" s="701" t="s">
        <v>132</v>
      </c>
      <c r="AD53" s="782"/>
    </row>
    <row r="54" spans="1:30" s="591" customFormat="1" ht="15" customHeight="1" x14ac:dyDescent="0.15">
      <c r="A54" s="571" t="s">
        <v>13</v>
      </c>
      <c r="B54" s="572" t="str">
        <f t="shared" si="3"/>
        <v>215</v>
      </c>
      <c r="C54" s="573" t="s">
        <v>58</v>
      </c>
      <c r="D54" s="574" t="s">
        <v>113</v>
      </c>
      <c r="E54" s="681" t="str">
        <f t="shared" si="2"/>
        <v>215</v>
      </c>
      <c r="F54" s="594" t="str">
        <f t="shared" si="0"/>
        <v>Γ' ΑΘΗΝΑΣ</v>
      </c>
      <c r="G54" s="595" t="s">
        <v>144</v>
      </c>
      <c r="H54" s="596" t="s">
        <v>4</v>
      </c>
      <c r="I54" s="602" t="s">
        <v>9</v>
      </c>
      <c r="J54" s="651">
        <v>37</v>
      </c>
      <c r="K54" s="652">
        <f>SUM(J53:J56)</f>
        <v>166</v>
      </c>
      <c r="L54" s="716">
        <v>3</v>
      </c>
      <c r="M54" s="717"/>
      <c r="N54" s="1458"/>
      <c r="O54" s="720" t="s">
        <v>365</v>
      </c>
      <c r="P54" s="612" t="s">
        <v>315</v>
      </c>
      <c r="Q54" s="721">
        <v>2105015335</v>
      </c>
      <c r="R54" s="434" t="s">
        <v>316</v>
      </c>
      <c r="S54" s="773">
        <v>3</v>
      </c>
      <c r="T54" s="773"/>
      <c r="U54" s="773"/>
      <c r="V54" s="773">
        <v>3</v>
      </c>
      <c r="W54" s="773">
        <v>3</v>
      </c>
      <c r="X54" s="773"/>
      <c r="Y54" s="600" t="s">
        <v>132</v>
      </c>
      <c r="Z54" s="600" t="s">
        <v>137</v>
      </c>
      <c r="AA54" s="600" t="s">
        <v>132</v>
      </c>
      <c r="AB54" s="600" t="s">
        <v>137</v>
      </c>
      <c r="AC54" s="608" t="s">
        <v>132</v>
      </c>
      <c r="AD54" s="774"/>
    </row>
    <row r="55" spans="1:30" s="591" customFormat="1" ht="15" customHeight="1" x14ac:dyDescent="0.15">
      <c r="A55" s="571" t="s">
        <v>13</v>
      </c>
      <c r="B55" s="572" t="str">
        <f>LEFT(A55,3)</f>
        <v>215</v>
      </c>
      <c r="C55" s="573" t="s">
        <v>58</v>
      </c>
      <c r="D55" s="574" t="s">
        <v>113</v>
      </c>
      <c r="E55" s="650" t="str">
        <f>B55</f>
        <v>215</v>
      </c>
      <c r="F55" s="594" t="str">
        <f t="shared" si="0"/>
        <v>Γ' ΑΘΗΝΑΣ</v>
      </c>
      <c r="G55" s="595" t="s">
        <v>144</v>
      </c>
      <c r="H55" s="596" t="s">
        <v>7</v>
      </c>
      <c r="I55" s="602" t="s">
        <v>8</v>
      </c>
      <c r="J55" s="651">
        <v>21</v>
      </c>
      <c r="K55" s="652"/>
      <c r="L55" s="716"/>
      <c r="M55" s="717">
        <v>2</v>
      </c>
      <c r="N55" s="1458"/>
      <c r="O55" s="676" t="s">
        <v>365</v>
      </c>
      <c r="P55" s="677" t="s">
        <v>315</v>
      </c>
      <c r="Q55" s="607">
        <v>2105015335</v>
      </c>
      <c r="R55" s="470" t="s">
        <v>316</v>
      </c>
      <c r="S55" s="773"/>
      <c r="T55" s="773">
        <v>2</v>
      </c>
      <c r="U55" s="773">
        <v>2</v>
      </c>
      <c r="V55" s="773"/>
      <c r="W55" s="773">
        <v>2</v>
      </c>
      <c r="X55" s="773"/>
      <c r="Y55" s="600" t="s">
        <v>132</v>
      </c>
      <c r="Z55" s="600" t="s">
        <v>137</v>
      </c>
      <c r="AA55" s="600" t="s">
        <v>132</v>
      </c>
      <c r="AB55" s="600" t="s">
        <v>137</v>
      </c>
      <c r="AC55" s="608" t="s">
        <v>132</v>
      </c>
      <c r="AD55" s="774"/>
    </row>
    <row r="56" spans="1:30" s="591" customFormat="1" ht="15" customHeight="1" thickBot="1" x14ac:dyDescent="0.2">
      <c r="A56" s="571" t="s">
        <v>13</v>
      </c>
      <c r="B56" s="572" t="str">
        <f>LEFT(A56,3)</f>
        <v>215</v>
      </c>
      <c r="C56" s="783" t="s">
        <v>58</v>
      </c>
      <c r="D56" s="784" t="s">
        <v>113</v>
      </c>
      <c r="E56" s="748" t="str">
        <f>B56</f>
        <v>215</v>
      </c>
      <c r="F56" s="749" t="str">
        <f>RIGHT(A56,LEN(A56)-5)</f>
        <v>Γ' ΑΘΗΝΑΣ</v>
      </c>
      <c r="G56" s="785" t="s">
        <v>144</v>
      </c>
      <c r="H56" s="750" t="s">
        <v>7</v>
      </c>
      <c r="I56" s="751" t="s">
        <v>9</v>
      </c>
      <c r="J56" s="786">
        <v>93</v>
      </c>
      <c r="K56" s="787"/>
      <c r="L56" s="788">
        <v>7</v>
      </c>
      <c r="M56" s="789"/>
      <c r="N56" s="1459"/>
      <c r="O56" s="756" t="s">
        <v>365</v>
      </c>
      <c r="P56" s="790" t="s">
        <v>315</v>
      </c>
      <c r="Q56" s="758">
        <v>2105015335</v>
      </c>
      <c r="R56" s="473" t="s">
        <v>316</v>
      </c>
      <c r="S56" s="791">
        <v>7</v>
      </c>
      <c r="T56" s="791"/>
      <c r="U56" s="791"/>
      <c r="V56" s="791">
        <v>6</v>
      </c>
      <c r="W56" s="791">
        <v>6</v>
      </c>
      <c r="X56" s="791"/>
      <c r="Y56" s="760" t="s">
        <v>132</v>
      </c>
      <c r="Z56" s="760" t="s">
        <v>137</v>
      </c>
      <c r="AA56" s="760" t="s">
        <v>132</v>
      </c>
      <c r="AB56" s="760" t="s">
        <v>137</v>
      </c>
      <c r="AC56" s="761" t="s">
        <v>132</v>
      </c>
      <c r="AD56" s="792"/>
    </row>
    <row r="57" spans="1:30" s="591" customFormat="1" ht="21" customHeight="1" thickTop="1" x14ac:dyDescent="0.15">
      <c r="A57" s="571" t="s">
        <v>14</v>
      </c>
      <c r="B57" s="572" t="str">
        <f>LEFT(A57,3)</f>
        <v>221</v>
      </c>
      <c r="C57" s="573" t="s">
        <v>58</v>
      </c>
      <c r="D57" s="574" t="s">
        <v>114</v>
      </c>
      <c r="E57" s="726" t="str">
        <f>B57</f>
        <v>221</v>
      </c>
      <c r="F57" s="576" t="str">
        <f>RIGHT(A57,LEN(A57)-5)</f>
        <v>Δ' ΑΘΗΝΑΣ</v>
      </c>
      <c r="G57" s="577" t="s">
        <v>172</v>
      </c>
      <c r="H57" s="578" t="s">
        <v>7</v>
      </c>
      <c r="I57" s="579" t="s">
        <v>8</v>
      </c>
      <c r="J57" s="727">
        <v>20</v>
      </c>
      <c r="K57" s="652"/>
      <c r="L57" s="729"/>
      <c r="M57" s="730">
        <v>2</v>
      </c>
      <c r="N57" s="1460" t="s">
        <v>416</v>
      </c>
      <c r="O57" s="793" t="s">
        <v>478</v>
      </c>
      <c r="P57" s="794" t="s">
        <v>479</v>
      </c>
      <c r="Q57" s="795" t="s">
        <v>477</v>
      </c>
      <c r="R57" s="548" t="s">
        <v>322</v>
      </c>
      <c r="S57" s="732">
        <v>6</v>
      </c>
      <c r="T57" s="732">
        <v>5</v>
      </c>
      <c r="U57" s="732">
        <v>2</v>
      </c>
      <c r="V57" s="732">
        <v>5</v>
      </c>
      <c r="W57" s="732">
        <v>5</v>
      </c>
      <c r="X57" s="732">
        <v>3</v>
      </c>
      <c r="Y57" s="599" t="s">
        <v>130</v>
      </c>
      <c r="Z57" s="599" t="s">
        <v>137</v>
      </c>
      <c r="AA57" s="599" t="s">
        <v>130</v>
      </c>
      <c r="AB57" s="599" t="s">
        <v>137</v>
      </c>
      <c r="AC57" s="733" t="s">
        <v>132</v>
      </c>
      <c r="AD57" s="734"/>
    </row>
    <row r="58" spans="1:30" s="591" customFormat="1" ht="21" customHeight="1" x14ac:dyDescent="0.15">
      <c r="A58" s="571" t="s">
        <v>14</v>
      </c>
      <c r="B58" s="572" t="str">
        <f>LEFT(A58,3)</f>
        <v>221</v>
      </c>
      <c r="C58" s="573" t="s">
        <v>58</v>
      </c>
      <c r="D58" s="574" t="s">
        <v>114</v>
      </c>
      <c r="E58" s="650" t="str">
        <f>B58</f>
        <v>221</v>
      </c>
      <c r="F58" s="594" t="str">
        <f>RIGHT(A58,LEN(A58)-5)</f>
        <v>Δ' ΑΘΗΝΑΣ</v>
      </c>
      <c r="G58" s="595" t="s">
        <v>172</v>
      </c>
      <c r="H58" s="596" t="s">
        <v>7</v>
      </c>
      <c r="I58" s="602" t="s">
        <v>9</v>
      </c>
      <c r="J58" s="651">
        <v>81</v>
      </c>
      <c r="K58" s="652">
        <f>SUM(J57:J59)</f>
        <v>130</v>
      </c>
      <c r="L58" s="716">
        <v>6</v>
      </c>
      <c r="M58" s="717"/>
      <c r="N58" s="1458"/>
      <c r="O58" s="676" t="s">
        <v>478</v>
      </c>
      <c r="P58" s="677" t="s">
        <v>479</v>
      </c>
      <c r="Q58" s="607" t="s">
        <v>477</v>
      </c>
      <c r="R58" s="459" t="s">
        <v>322</v>
      </c>
      <c r="S58" s="718"/>
      <c r="T58" s="718"/>
      <c r="U58" s="718"/>
      <c r="V58" s="718"/>
      <c r="W58" s="718"/>
      <c r="X58" s="718"/>
      <c r="Y58" s="600"/>
      <c r="Z58" s="600"/>
      <c r="AA58" s="600"/>
      <c r="AB58" s="600"/>
      <c r="AC58" s="608"/>
      <c r="AD58" s="719"/>
    </row>
    <row r="59" spans="1:30" s="591" customFormat="1" ht="21" customHeight="1" thickBot="1" x14ac:dyDescent="0.2">
      <c r="A59" s="571" t="s">
        <v>14</v>
      </c>
      <c r="B59" s="572" t="str">
        <f>LEFT(A59,3)</f>
        <v>221</v>
      </c>
      <c r="C59" s="573" t="s">
        <v>58</v>
      </c>
      <c r="D59" s="574" t="s">
        <v>114</v>
      </c>
      <c r="E59" s="681" t="str">
        <f>B59</f>
        <v>221</v>
      </c>
      <c r="F59" s="623" t="str">
        <f>RIGHT(A59,LEN(A59)-5)</f>
        <v>Δ' ΑΘΗΝΑΣ</v>
      </c>
      <c r="G59" s="624" t="s">
        <v>172</v>
      </c>
      <c r="H59" s="625" t="s">
        <v>7</v>
      </c>
      <c r="I59" s="626" t="s">
        <v>10</v>
      </c>
      <c r="J59" s="735">
        <v>29</v>
      </c>
      <c r="K59" s="663"/>
      <c r="L59" s="736"/>
      <c r="M59" s="737">
        <v>3</v>
      </c>
      <c r="N59" s="1464"/>
      <c r="O59" s="686" t="s">
        <v>478</v>
      </c>
      <c r="P59" s="687" t="s">
        <v>479</v>
      </c>
      <c r="Q59" s="633" t="s">
        <v>477</v>
      </c>
      <c r="R59" s="464" t="s">
        <v>322</v>
      </c>
      <c r="S59" s="738"/>
      <c r="T59" s="738"/>
      <c r="U59" s="738"/>
      <c r="V59" s="738"/>
      <c r="W59" s="738"/>
      <c r="X59" s="738"/>
      <c r="Y59" s="634"/>
      <c r="Z59" s="634"/>
      <c r="AA59" s="634"/>
      <c r="AB59" s="634"/>
      <c r="AC59" s="635"/>
      <c r="AD59" s="739"/>
    </row>
    <row r="60" spans="1:30" s="591" customFormat="1" ht="12" customHeight="1" x14ac:dyDescent="0.15">
      <c r="A60" s="571" t="s">
        <v>14</v>
      </c>
      <c r="B60" s="572" t="str">
        <f t="shared" si="3"/>
        <v>221</v>
      </c>
      <c r="C60" s="573" t="s">
        <v>58</v>
      </c>
      <c r="D60" s="574" t="s">
        <v>114</v>
      </c>
      <c r="E60" s="688" t="str">
        <f t="shared" si="2"/>
        <v>221</v>
      </c>
      <c r="F60" s="689" t="str">
        <f>RIGHT(A60,LEN(A60)-5)</f>
        <v>Δ' ΑΘΗΝΑΣ</v>
      </c>
      <c r="G60" s="780" t="s">
        <v>145</v>
      </c>
      <c r="H60" s="691" t="s">
        <v>4</v>
      </c>
      <c r="I60" s="692" t="s">
        <v>8</v>
      </c>
      <c r="J60" s="740">
        <v>14</v>
      </c>
      <c r="K60" s="728"/>
      <c r="L60" s="741"/>
      <c r="M60" s="742">
        <v>1</v>
      </c>
      <c r="N60" s="1482" t="s">
        <v>415</v>
      </c>
      <c r="O60" s="796" t="s">
        <v>480</v>
      </c>
      <c r="P60" s="797" t="s">
        <v>318</v>
      </c>
      <c r="Q60" s="798">
        <v>2109952514</v>
      </c>
      <c r="R60" s="552" t="s">
        <v>319</v>
      </c>
      <c r="S60" s="744">
        <v>6</v>
      </c>
      <c r="T60" s="744">
        <v>5</v>
      </c>
      <c r="U60" s="744">
        <v>5</v>
      </c>
      <c r="V60" s="744">
        <v>4</v>
      </c>
      <c r="W60" s="744">
        <v>4</v>
      </c>
      <c r="X60" s="744">
        <v>3</v>
      </c>
      <c r="Y60" s="700" t="s">
        <v>130</v>
      </c>
      <c r="Z60" s="700" t="s">
        <v>137</v>
      </c>
      <c r="AA60" s="700" t="s">
        <v>193</v>
      </c>
      <c r="AB60" s="700" t="s">
        <v>137</v>
      </c>
      <c r="AC60" s="701" t="s">
        <v>132</v>
      </c>
      <c r="AD60" s="745"/>
    </row>
    <row r="61" spans="1:30" s="591" customFormat="1" ht="12" customHeight="1" x14ac:dyDescent="0.15">
      <c r="A61" s="571" t="s">
        <v>14</v>
      </c>
      <c r="B61" s="572" t="str">
        <f t="shared" si="3"/>
        <v>221</v>
      </c>
      <c r="C61" s="573" t="s">
        <v>58</v>
      </c>
      <c r="D61" s="574" t="s">
        <v>114</v>
      </c>
      <c r="E61" s="650" t="str">
        <f t="shared" si="2"/>
        <v>221</v>
      </c>
      <c r="F61" s="594" t="str">
        <f t="shared" si="0"/>
        <v>Δ' ΑΘΗΝΑΣ</v>
      </c>
      <c r="G61" s="595" t="s">
        <v>145</v>
      </c>
      <c r="H61" s="596" t="s">
        <v>4</v>
      </c>
      <c r="I61" s="602" t="s">
        <v>9</v>
      </c>
      <c r="J61" s="651">
        <v>34</v>
      </c>
      <c r="K61" s="652"/>
      <c r="L61" s="716">
        <v>3</v>
      </c>
      <c r="M61" s="717"/>
      <c r="N61" s="1458"/>
      <c r="O61" s="676" t="s">
        <v>480</v>
      </c>
      <c r="P61" s="677" t="s">
        <v>318</v>
      </c>
      <c r="Q61" s="607">
        <v>2109952514</v>
      </c>
      <c r="R61" s="459" t="s">
        <v>319</v>
      </c>
      <c r="S61" s="718"/>
      <c r="T61" s="718"/>
      <c r="U61" s="718"/>
      <c r="V61" s="718"/>
      <c r="W61" s="718"/>
      <c r="X61" s="718"/>
      <c r="Y61" s="600"/>
      <c r="Z61" s="600"/>
      <c r="AA61" s="600"/>
      <c r="AB61" s="600"/>
      <c r="AC61" s="608"/>
      <c r="AD61" s="719"/>
    </row>
    <row r="62" spans="1:30" s="591" customFormat="1" ht="12" customHeight="1" x14ac:dyDescent="0.15">
      <c r="A62" s="571" t="s">
        <v>14</v>
      </c>
      <c r="B62" s="572" t="str">
        <f t="shared" si="3"/>
        <v>221</v>
      </c>
      <c r="C62" s="573" t="s">
        <v>58</v>
      </c>
      <c r="D62" s="574" t="s">
        <v>114</v>
      </c>
      <c r="E62" s="650" t="str">
        <f t="shared" si="2"/>
        <v>221</v>
      </c>
      <c r="F62" s="594" t="str">
        <f t="shared" si="0"/>
        <v>Δ' ΑΘΗΝΑΣ</v>
      </c>
      <c r="G62" s="595" t="s">
        <v>145</v>
      </c>
      <c r="H62" s="596" t="s">
        <v>4</v>
      </c>
      <c r="I62" s="602" t="s">
        <v>10</v>
      </c>
      <c r="J62" s="651">
        <v>8</v>
      </c>
      <c r="K62" s="652">
        <f>SUM(J60:J65)</f>
        <v>127</v>
      </c>
      <c r="L62" s="716"/>
      <c r="M62" s="717">
        <v>1</v>
      </c>
      <c r="N62" s="1458"/>
      <c r="O62" s="676" t="s">
        <v>480</v>
      </c>
      <c r="P62" s="677" t="s">
        <v>318</v>
      </c>
      <c r="Q62" s="607">
        <v>2109952514</v>
      </c>
      <c r="R62" s="459" t="s">
        <v>319</v>
      </c>
      <c r="S62" s="718"/>
      <c r="T62" s="718"/>
      <c r="U62" s="718"/>
      <c r="V62" s="718"/>
      <c r="W62" s="718"/>
      <c r="X62" s="718"/>
      <c r="Y62" s="600"/>
      <c r="Z62" s="600"/>
      <c r="AA62" s="600"/>
      <c r="AB62" s="600"/>
      <c r="AC62" s="608"/>
      <c r="AD62" s="719"/>
    </row>
    <row r="63" spans="1:30" s="591" customFormat="1" ht="12" customHeight="1" x14ac:dyDescent="0.15">
      <c r="A63" s="571" t="s">
        <v>14</v>
      </c>
      <c r="B63" s="572" t="str">
        <f t="shared" si="3"/>
        <v>221</v>
      </c>
      <c r="C63" s="573" t="s">
        <v>58</v>
      </c>
      <c r="D63" s="574" t="s">
        <v>114</v>
      </c>
      <c r="E63" s="650" t="str">
        <f t="shared" si="2"/>
        <v>221</v>
      </c>
      <c r="F63" s="594" t="str">
        <f t="shared" si="0"/>
        <v>Δ' ΑΘΗΝΑΣ</v>
      </c>
      <c r="G63" s="595" t="s">
        <v>145</v>
      </c>
      <c r="H63" s="596" t="s">
        <v>5</v>
      </c>
      <c r="I63" s="602" t="s">
        <v>8</v>
      </c>
      <c r="J63" s="651">
        <v>27</v>
      </c>
      <c r="K63" s="652"/>
      <c r="L63" s="716"/>
      <c r="M63" s="717">
        <v>2</v>
      </c>
      <c r="N63" s="1458"/>
      <c r="O63" s="676" t="s">
        <v>480</v>
      </c>
      <c r="P63" s="677" t="s">
        <v>318</v>
      </c>
      <c r="Q63" s="607">
        <v>2109952514</v>
      </c>
      <c r="R63" s="459" t="s">
        <v>319</v>
      </c>
      <c r="S63" s="718"/>
      <c r="T63" s="718"/>
      <c r="U63" s="718"/>
      <c r="V63" s="718"/>
      <c r="W63" s="718"/>
      <c r="X63" s="718"/>
      <c r="Y63" s="600"/>
      <c r="Z63" s="600"/>
      <c r="AA63" s="600"/>
      <c r="AB63" s="600"/>
      <c r="AC63" s="608"/>
      <c r="AD63" s="719"/>
    </row>
    <row r="64" spans="1:30" s="591" customFormat="1" ht="12" customHeight="1" x14ac:dyDescent="0.15">
      <c r="A64" s="571" t="s">
        <v>14</v>
      </c>
      <c r="B64" s="572" t="str">
        <f t="shared" si="3"/>
        <v>221</v>
      </c>
      <c r="C64" s="573" t="s">
        <v>58</v>
      </c>
      <c r="D64" s="616" t="s">
        <v>114</v>
      </c>
      <c r="E64" s="650" t="str">
        <f t="shared" si="2"/>
        <v>221</v>
      </c>
      <c r="F64" s="594" t="str">
        <f t="shared" si="0"/>
        <v>Δ' ΑΘΗΝΑΣ</v>
      </c>
      <c r="G64" s="595" t="s">
        <v>145</v>
      </c>
      <c r="H64" s="596" t="s">
        <v>5</v>
      </c>
      <c r="I64" s="602" t="s">
        <v>9</v>
      </c>
      <c r="J64" s="651">
        <v>33</v>
      </c>
      <c r="K64" s="652"/>
      <c r="L64" s="716">
        <v>3</v>
      </c>
      <c r="M64" s="717"/>
      <c r="N64" s="1458"/>
      <c r="O64" s="676" t="s">
        <v>480</v>
      </c>
      <c r="P64" s="677" t="s">
        <v>318</v>
      </c>
      <c r="Q64" s="607">
        <v>2109952514</v>
      </c>
      <c r="R64" s="459" t="s">
        <v>319</v>
      </c>
      <c r="S64" s="718"/>
      <c r="T64" s="718"/>
      <c r="U64" s="718"/>
      <c r="V64" s="718"/>
      <c r="W64" s="718"/>
      <c r="X64" s="718"/>
      <c r="Y64" s="600"/>
      <c r="Z64" s="600"/>
      <c r="AA64" s="600"/>
      <c r="AB64" s="600"/>
      <c r="AC64" s="608"/>
      <c r="AD64" s="719"/>
    </row>
    <row r="65" spans="1:30" s="591" customFormat="1" ht="12" customHeight="1" thickBot="1" x14ac:dyDescent="0.2">
      <c r="A65" s="571" t="s">
        <v>14</v>
      </c>
      <c r="B65" s="572" t="str">
        <f t="shared" si="3"/>
        <v>221</v>
      </c>
      <c r="C65" s="573" t="s">
        <v>58</v>
      </c>
      <c r="D65" s="574" t="s">
        <v>114</v>
      </c>
      <c r="E65" s="657" t="str">
        <f t="shared" si="2"/>
        <v>221</v>
      </c>
      <c r="F65" s="658" t="str">
        <f t="shared" si="0"/>
        <v>Δ' ΑΘΗΝΑΣ</v>
      </c>
      <c r="G65" s="624" t="s">
        <v>145</v>
      </c>
      <c r="H65" s="660" t="s">
        <v>5</v>
      </c>
      <c r="I65" s="661" t="s">
        <v>10</v>
      </c>
      <c r="J65" s="662">
        <v>11</v>
      </c>
      <c r="K65" s="663"/>
      <c r="L65" s="722"/>
      <c r="M65" s="723">
        <v>1</v>
      </c>
      <c r="N65" s="1464"/>
      <c r="O65" s="666" t="s">
        <v>480</v>
      </c>
      <c r="P65" s="667" t="s">
        <v>318</v>
      </c>
      <c r="Q65" s="668">
        <v>2109952514</v>
      </c>
      <c r="R65" s="460" t="s">
        <v>319</v>
      </c>
      <c r="S65" s="724"/>
      <c r="T65" s="724"/>
      <c r="U65" s="724"/>
      <c r="V65" s="724"/>
      <c r="W65" s="724"/>
      <c r="X65" s="724"/>
      <c r="Y65" s="669"/>
      <c r="Z65" s="669"/>
      <c r="AA65" s="669"/>
      <c r="AB65" s="669"/>
      <c r="AC65" s="670"/>
      <c r="AD65" s="725"/>
    </row>
    <row r="66" spans="1:30" s="591" customFormat="1" ht="12" customHeight="1" x14ac:dyDescent="0.15">
      <c r="A66" s="571" t="s">
        <v>14</v>
      </c>
      <c r="B66" s="572" t="str">
        <f t="shared" si="3"/>
        <v>221</v>
      </c>
      <c r="C66" s="573" t="s">
        <v>58</v>
      </c>
      <c r="D66" s="574" t="s">
        <v>114</v>
      </c>
      <c r="E66" s="726" t="str">
        <f t="shared" si="2"/>
        <v>221</v>
      </c>
      <c r="F66" s="576" t="str">
        <f t="shared" si="0"/>
        <v>Δ' ΑΘΗΝΑΣ</v>
      </c>
      <c r="G66" s="780" t="s">
        <v>173</v>
      </c>
      <c r="H66" s="578" t="s">
        <v>3</v>
      </c>
      <c r="I66" s="579" t="s">
        <v>8</v>
      </c>
      <c r="J66" s="727">
        <v>3</v>
      </c>
      <c r="K66" s="728"/>
      <c r="L66" s="729"/>
      <c r="M66" s="799">
        <v>1</v>
      </c>
      <c r="N66" s="1469" t="s">
        <v>417</v>
      </c>
      <c r="O66" s="731" t="s">
        <v>320</v>
      </c>
      <c r="P66" s="585" t="s">
        <v>481</v>
      </c>
      <c r="Q66" s="586">
        <v>2109510587</v>
      </c>
      <c r="R66" s="474" t="s">
        <v>317</v>
      </c>
      <c r="S66" s="732">
        <v>5</v>
      </c>
      <c r="T66" s="732">
        <v>6</v>
      </c>
      <c r="U66" s="732">
        <v>6</v>
      </c>
      <c r="V66" s="732">
        <v>4</v>
      </c>
      <c r="W66" s="732">
        <v>4</v>
      </c>
      <c r="X66" s="732">
        <v>3</v>
      </c>
      <c r="Y66" s="599" t="s">
        <v>130</v>
      </c>
      <c r="Z66" s="599" t="s">
        <v>137</v>
      </c>
      <c r="AA66" s="599" t="s">
        <v>130</v>
      </c>
      <c r="AB66" s="599" t="s">
        <v>137</v>
      </c>
      <c r="AC66" s="733" t="s">
        <v>130</v>
      </c>
      <c r="AD66" s="734"/>
    </row>
    <row r="67" spans="1:30" s="591" customFormat="1" ht="12" customHeight="1" x14ac:dyDescent="0.15">
      <c r="A67" s="571" t="s">
        <v>14</v>
      </c>
      <c r="B67" s="572" t="str">
        <f t="shared" si="3"/>
        <v>221</v>
      </c>
      <c r="C67" s="573" t="s">
        <v>58</v>
      </c>
      <c r="D67" s="574" t="s">
        <v>114</v>
      </c>
      <c r="E67" s="650" t="str">
        <f t="shared" si="2"/>
        <v>221</v>
      </c>
      <c r="F67" s="594" t="str">
        <f t="shared" si="0"/>
        <v>Δ' ΑΘΗΝΑΣ</v>
      </c>
      <c r="G67" s="595" t="s">
        <v>173</v>
      </c>
      <c r="H67" s="596" t="s">
        <v>3</v>
      </c>
      <c r="I67" s="602" t="s">
        <v>9</v>
      </c>
      <c r="J67" s="651">
        <v>16</v>
      </c>
      <c r="K67" s="652"/>
      <c r="L67" s="716">
        <v>1</v>
      </c>
      <c r="M67" s="717"/>
      <c r="N67" s="1458"/>
      <c r="O67" s="676" t="s">
        <v>320</v>
      </c>
      <c r="P67" s="677" t="s">
        <v>481</v>
      </c>
      <c r="Q67" s="607">
        <v>2109510587</v>
      </c>
      <c r="R67" s="459" t="s">
        <v>317</v>
      </c>
      <c r="S67" s="718"/>
      <c r="T67" s="718"/>
      <c r="U67" s="718"/>
      <c r="V67" s="718"/>
      <c r="W67" s="718"/>
      <c r="X67" s="718"/>
      <c r="Y67" s="600"/>
      <c r="Z67" s="600"/>
      <c r="AA67" s="600"/>
      <c r="AB67" s="600"/>
      <c r="AC67" s="608"/>
      <c r="AD67" s="719"/>
    </row>
    <row r="68" spans="1:30" s="591" customFormat="1" ht="12" customHeight="1" x14ac:dyDescent="0.15">
      <c r="A68" s="571" t="s">
        <v>14</v>
      </c>
      <c r="B68" s="572" t="str">
        <f t="shared" si="3"/>
        <v>221</v>
      </c>
      <c r="C68" s="573" t="s">
        <v>58</v>
      </c>
      <c r="D68" s="574" t="s">
        <v>114</v>
      </c>
      <c r="E68" s="650" t="str">
        <f>B68</f>
        <v>221</v>
      </c>
      <c r="F68" s="594" t="str">
        <f t="shared" si="0"/>
        <v>Δ' ΑΘΗΝΑΣ</v>
      </c>
      <c r="G68" s="595" t="s">
        <v>173</v>
      </c>
      <c r="H68" s="596" t="s">
        <v>3</v>
      </c>
      <c r="I68" s="602" t="s">
        <v>10</v>
      </c>
      <c r="J68" s="651">
        <v>11</v>
      </c>
      <c r="K68" s="652">
        <f>SUM(J66:J71)</f>
        <v>129</v>
      </c>
      <c r="L68" s="716"/>
      <c r="M68" s="800">
        <v>1</v>
      </c>
      <c r="N68" s="1458"/>
      <c r="O68" s="720" t="s">
        <v>320</v>
      </c>
      <c r="P68" s="656" t="s">
        <v>481</v>
      </c>
      <c r="Q68" s="721">
        <v>2109510587</v>
      </c>
      <c r="R68" s="433" t="s">
        <v>317</v>
      </c>
      <c r="S68" s="718"/>
      <c r="T68" s="718"/>
      <c r="U68" s="718"/>
      <c r="V68" s="718"/>
      <c r="W68" s="718"/>
      <c r="X68" s="718"/>
      <c r="Y68" s="600"/>
      <c r="Z68" s="600"/>
      <c r="AA68" s="600"/>
      <c r="AB68" s="600"/>
      <c r="AC68" s="608"/>
      <c r="AD68" s="719"/>
    </row>
    <row r="69" spans="1:30" s="591" customFormat="1" ht="12" customHeight="1" x14ac:dyDescent="0.15">
      <c r="A69" s="571" t="s">
        <v>14</v>
      </c>
      <c r="B69" s="572" t="str">
        <f>LEFT(A69,3)</f>
        <v>221</v>
      </c>
      <c r="C69" s="573" t="s">
        <v>58</v>
      </c>
      <c r="D69" s="574" t="s">
        <v>114</v>
      </c>
      <c r="E69" s="650" t="str">
        <f>B69</f>
        <v>221</v>
      </c>
      <c r="F69" s="594" t="str">
        <f>RIGHT(A69,LEN(A69)-5)</f>
        <v>Δ' ΑΘΗΝΑΣ</v>
      </c>
      <c r="G69" s="595" t="s">
        <v>173</v>
      </c>
      <c r="H69" s="596" t="s">
        <v>6</v>
      </c>
      <c r="I69" s="602" t="s">
        <v>8</v>
      </c>
      <c r="J69" s="672">
        <v>20</v>
      </c>
      <c r="K69" s="678"/>
      <c r="L69" s="746"/>
      <c r="M69" s="801">
        <v>2</v>
      </c>
      <c r="N69" s="1458"/>
      <c r="O69" s="676" t="s">
        <v>320</v>
      </c>
      <c r="P69" s="677" t="s">
        <v>481</v>
      </c>
      <c r="Q69" s="607">
        <v>2109510587</v>
      </c>
      <c r="R69" s="459" t="s">
        <v>317</v>
      </c>
      <c r="S69" s="718"/>
      <c r="T69" s="718"/>
      <c r="U69" s="718"/>
      <c r="V69" s="718"/>
      <c r="W69" s="718"/>
      <c r="X69" s="718"/>
      <c r="Y69" s="600"/>
      <c r="Z69" s="600"/>
      <c r="AA69" s="600"/>
      <c r="AB69" s="600"/>
      <c r="AC69" s="608"/>
      <c r="AD69" s="719"/>
    </row>
    <row r="70" spans="1:30" s="591" customFormat="1" ht="12" customHeight="1" x14ac:dyDescent="0.15">
      <c r="A70" s="571" t="s">
        <v>14</v>
      </c>
      <c r="B70" s="572" t="str">
        <f>LEFT(A70,3)</f>
        <v>221</v>
      </c>
      <c r="C70" s="573" t="s">
        <v>58</v>
      </c>
      <c r="D70" s="574" t="s">
        <v>114</v>
      </c>
      <c r="E70" s="650" t="str">
        <f>B70</f>
        <v>221</v>
      </c>
      <c r="F70" s="594" t="str">
        <f>RIGHT(A70,LEN(A70)-5)</f>
        <v>Δ' ΑΘΗΝΑΣ</v>
      </c>
      <c r="G70" s="595" t="s">
        <v>173</v>
      </c>
      <c r="H70" s="596" t="s">
        <v>6</v>
      </c>
      <c r="I70" s="602" t="s">
        <v>9</v>
      </c>
      <c r="J70" s="672">
        <v>42</v>
      </c>
      <c r="K70" s="678"/>
      <c r="L70" s="746">
        <v>4</v>
      </c>
      <c r="M70" s="747"/>
      <c r="N70" s="1458"/>
      <c r="O70" s="676" t="s">
        <v>320</v>
      </c>
      <c r="P70" s="677" t="s">
        <v>481</v>
      </c>
      <c r="Q70" s="607">
        <v>2109510587</v>
      </c>
      <c r="R70" s="459" t="s">
        <v>317</v>
      </c>
      <c r="S70" s="718"/>
      <c r="T70" s="718"/>
      <c r="U70" s="718"/>
      <c r="V70" s="718"/>
      <c r="W70" s="718"/>
      <c r="X70" s="718"/>
      <c r="Y70" s="600"/>
      <c r="Z70" s="600"/>
      <c r="AA70" s="600"/>
      <c r="AB70" s="600"/>
      <c r="AC70" s="608"/>
      <c r="AD70" s="719"/>
    </row>
    <row r="71" spans="1:30" s="591" customFormat="1" ht="12" customHeight="1" thickBot="1" x14ac:dyDescent="0.2">
      <c r="A71" s="571" t="s">
        <v>14</v>
      </c>
      <c r="B71" s="572" t="str">
        <f>LEFT(A71,3)</f>
        <v>221</v>
      </c>
      <c r="C71" s="573" t="s">
        <v>58</v>
      </c>
      <c r="D71" s="574" t="s">
        <v>114</v>
      </c>
      <c r="E71" s="748" t="str">
        <f>B71</f>
        <v>221</v>
      </c>
      <c r="F71" s="749" t="str">
        <f>RIGHT(A71,LEN(A71)-5)</f>
        <v>Δ' ΑΘΗΝΑΣ</v>
      </c>
      <c r="G71" s="785" t="s">
        <v>173</v>
      </c>
      <c r="H71" s="750" t="s">
        <v>6</v>
      </c>
      <c r="I71" s="751" t="s">
        <v>10</v>
      </c>
      <c r="J71" s="752">
        <v>37</v>
      </c>
      <c r="K71" s="753"/>
      <c r="L71" s="754"/>
      <c r="M71" s="802">
        <v>3</v>
      </c>
      <c r="N71" s="1459"/>
      <c r="O71" s="756" t="s">
        <v>320</v>
      </c>
      <c r="P71" s="757" t="s">
        <v>481</v>
      </c>
      <c r="Q71" s="758">
        <v>2109510587</v>
      </c>
      <c r="R71" s="468" t="s">
        <v>317</v>
      </c>
      <c r="S71" s="759"/>
      <c r="T71" s="759"/>
      <c r="U71" s="759"/>
      <c r="V71" s="759"/>
      <c r="W71" s="759"/>
      <c r="X71" s="759"/>
      <c r="Y71" s="760"/>
      <c r="Z71" s="760"/>
      <c r="AA71" s="760"/>
      <c r="AB71" s="760"/>
      <c r="AC71" s="761"/>
      <c r="AD71" s="762"/>
    </row>
    <row r="72" spans="1:30" s="591" customFormat="1" ht="12" customHeight="1" thickTop="1" x14ac:dyDescent="0.15">
      <c r="A72" s="571" t="s">
        <v>45</v>
      </c>
      <c r="B72" s="572" t="str">
        <f t="shared" si="3"/>
        <v>224</v>
      </c>
      <c r="C72" s="573" t="s">
        <v>58</v>
      </c>
      <c r="D72" s="711" t="s">
        <v>59</v>
      </c>
      <c r="E72" s="637" t="str">
        <f t="shared" ref="E72:E91" si="6">B72</f>
        <v>224</v>
      </c>
      <c r="F72" s="638" t="str">
        <f t="shared" si="0"/>
        <v>ΑΝΑΤ. ΑΤΤΙΚΗ</v>
      </c>
      <c r="G72" s="639" t="str">
        <f t="shared" ref="G72:G135" si="7">CONCATENATE(E72,"Α")</f>
        <v>224Α</v>
      </c>
      <c r="H72" s="803" t="s">
        <v>3</v>
      </c>
      <c r="I72" s="804" t="s">
        <v>8</v>
      </c>
      <c r="J72" s="805">
        <v>2</v>
      </c>
      <c r="K72" s="643"/>
      <c r="L72" s="806"/>
      <c r="M72" s="807">
        <v>1</v>
      </c>
      <c r="N72" s="1460" t="s">
        <v>418</v>
      </c>
      <c r="O72" s="808" t="s">
        <v>294</v>
      </c>
      <c r="P72" s="647" t="s">
        <v>419</v>
      </c>
      <c r="Q72" s="809">
        <v>2106048825</v>
      </c>
      <c r="R72" s="476" t="s">
        <v>295</v>
      </c>
      <c r="S72" s="810"/>
      <c r="T72" s="810">
        <v>1</v>
      </c>
      <c r="U72" s="810">
        <v>1</v>
      </c>
      <c r="V72" s="810"/>
      <c r="W72" s="810">
        <v>3</v>
      </c>
      <c r="X72" s="810">
        <v>12</v>
      </c>
      <c r="Y72" s="587" t="s">
        <v>130</v>
      </c>
      <c r="Z72" s="587" t="s">
        <v>138</v>
      </c>
      <c r="AA72" s="587"/>
      <c r="AB72" s="587" t="s">
        <v>137</v>
      </c>
      <c r="AC72" s="589" t="s">
        <v>130</v>
      </c>
      <c r="AD72" s="811"/>
    </row>
    <row r="73" spans="1:30" s="591" customFormat="1" ht="12" customHeight="1" x14ac:dyDescent="0.15">
      <c r="A73" s="571" t="s">
        <v>45</v>
      </c>
      <c r="B73" s="572" t="str">
        <f t="shared" si="3"/>
        <v>224</v>
      </c>
      <c r="C73" s="573" t="s">
        <v>58</v>
      </c>
      <c r="D73" s="574" t="s">
        <v>59</v>
      </c>
      <c r="E73" s="681" t="str">
        <f t="shared" si="6"/>
        <v>224</v>
      </c>
      <c r="F73" s="594" t="str">
        <f t="shared" si="0"/>
        <v>ΑΝΑΤ. ΑΤΤΙΚΗ</v>
      </c>
      <c r="G73" s="595" t="str">
        <f t="shared" si="7"/>
        <v>224Α</v>
      </c>
      <c r="H73" s="596" t="s">
        <v>3</v>
      </c>
      <c r="I73" s="602" t="s">
        <v>9</v>
      </c>
      <c r="J73" s="651">
        <v>6</v>
      </c>
      <c r="K73" s="652"/>
      <c r="L73" s="716">
        <v>1</v>
      </c>
      <c r="M73" s="717"/>
      <c r="N73" s="1458"/>
      <c r="O73" s="676" t="s">
        <v>294</v>
      </c>
      <c r="P73" s="585" t="s">
        <v>419</v>
      </c>
      <c r="Q73" s="607">
        <v>2106048825</v>
      </c>
      <c r="R73" s="470" t="s">
        <v>295</v>
      </c>
      <c r="S73" s="773">
        <v>1</v>
      </c>
      <c r="T73" s="773"/>
      <c r="U73" s="773"/>
      <c r="V73" s="773">
        <v>1</v>
      </c>
      <c r="W73" s="773"/>
      <c r="X73" s="773"/>
      <c r="Y73" s="600"/>
      <c r="Z73" s="600"/>
      <c r="AA73" s="600"/>
      <c r="AB73" s="600"/>
      <c r="AC73" s="608"/>
      <c r="AD73" s="774"/>
    </row>
    <row r="74" spans="1:30" s="591" customFormat="1" ht="12" customHeight="1" x14ac:dyDescent="0.15">
      <c r="A74" s="571" t="s">
        <v>45</v>
      </c>
      <c r="B74" s="572" t="str">
        <f t="shared" si="3"/>
        <v>224</v>
      </c>
      <c r="C74" s="573" t="s">
        <v>58</v>
      </c>
      <c r="D74" s="574" t="s">
        <v>59</v>
      </c>
      <c r="E74" s="681" t="str">
        <f t="shared" si="6"/>
        <v>224</v>
      </c>
      <c r="F74" s="594" t="str">
        <f t="shared" si="0"/>
        <v>ΑΝΑΤ. ΑΤΤΙΚΗ</v>
      </c>
      <c r="G74" s="595" t="str">
        <f t="shared" si="7"/>
        <v>224Α</v>
      </c>
      <c r="H74" s="596" t="s">
        <v>4</v>
      </c>
      <c r="I74" s="602" t="s">
        <v>8</v>
      </c>
      <c r="J74" s="651">
        <v>22</v>
      </c>
      <c r="K74" s="652"/>
      <c r="L74" s="716"/>
      <c r="M74" s="717">
        <v>2</v>
      </c>
      <c r="N74" s="1458"/>
      <c r="O74" s="676" t="s">
        <v>294</v>
      </c>
      <c r="P74" s="585" t="s">
        <v>419</v>
      </c>
      <c r="Q74" s="607">
        <v>2106048825</v>
      </c>
      <c r="R74" s="470" t="s">
        <v>295</v>
      </c>
      <c r="S74" s="773"/>
      <c r="T74" s="773">
        <v>2</v>
      </c>
      <c r="U74" s="773">
        <v>2</v>
      </c>
      <c r="V74" s="773"/>
      <c r="W74" s="773"/>
      <c r="X74" s="773"/>
      <c r="Y74" s="600"/>
      <c r="Z74" s="600"/>
      <c r="AA74" s="600"/>
      <c r="AB74" s="600"/>
      <c r="AC74" s="608"/>
      <c r="AD74" s="774"/>
    </row>
    <row r="75" spans="1:30" s="591" customFormat="1" ht="12" customHeight="1" x14ac:dyDescent="0.15">
      <c r="A75" s="571" t="s">
        <v>45</v>
      </c>
      <c r="B75" s="572" t="str">
        <f t="shared" si="3"/>
        <v>224</v>
      </c>
      <c r="C75" s="573" t="s">
        <v>58</v>
      </c>
      <c r="D75" s="574" t="s">
        <v>59</v>
      </c>
      <c r="E75" s="681" t="str">
        <f t="shared" si="6"/>
        <v>224</v>
      </c>
      <c r="F75" s="594" t="str">
        <f t="shared" si="0"/>
        <v>ΑΝΑΤ. ΑΤΤΙΚΗ</v>
      </c>
      <c r="G75" s="595" t="str">
        <f t="shared" si="7"/>
        <v>224Α</v>
      </c>
      <c r="H75" s="596" t="s">
        <v>4</v>
      </c>
      <c r="I75" s="602" t="s">
        <v>9</v>
      </c>
      <c r="J75" s="651">
        <v>22</v>
      </c>
      <c r="K75" s="652"/>
      <c r="L75" s="716">
        <v>2</v>
      </c>
      <c r="M75" s="717"/>
      <c r="N75" s="1458"/>
      <c r="O75" s="676" t="s">
        <v>294</v>
      </c>
      <c r="P75" s="585" t="s">
        <v>419</v>
      </c>
      <c r="Q75" s="607">
        <v>2106048825</v>
      </c>
      <c r="R75" s="470" t="s">
        <v>295</v>
      </c>
      <c r="S75" s="773">
        <v>2</v>
      </c>
      <c r="T75" s="773"/>
      <c r="U75" s="773"/>
      <c r="V75" s="773">
        <v>2</v>
      </c>
      <c r="W75" s="773"/>
      <c r="X75" s="773"/>
      <c r="Y75" s="600"/>
      <c r="Z75" s="600"/>
      <c r="AA75" s="600"/>
      <c r="AB75" s="600"/>
      <c r="AC75" s="608"/>
      <c r="AD75" s="774"/>
    </row>
    <row r="76" spans="1:30" s="591" customFormat="1" ht="12" customHeight="1" x14ac:dyDescent="0.15">
      <c r="A76" s="571" t="s">
        <v>45</v>
      </c>
      <c r="B76" s="572" t="str">
        <f t="shared" si="3"/>
        <v>224</v>
      </c>
      <c r="C76" s="573" t="s">
        <v>58</v>
      </c>
      <c r="D76" s="616" t="s">
        <v>59</v>
      </c>
      <c r="E76" s="681" t="str">
        <f t="shared" si="6"/>
        <v>224</v>
      </c>
      <c r="F76" s="594" t="str">
        <f t="shared" si="0"/>
        <v>ΑΝΑΤ. ΑΤΤΙΚΗ</v>
      </c>
      <c r="G76" s="595" t="str">
        <f t="shared" si="7"/>
        <v>224Α</v>
      </c>
      <c r="H76" s="596" t="s">
        <v>5</v>
      </c>
      <c r="I76" s="602" t="s">
        <v>8</v>
      </c>
      <c r="J76" s="651">
        <v>25</v>
      </c>
      <c r="K76" s="652">
        <f>SUM(J72:J81)</f>
        <v>179</v>
      </c>
      <c r="L76" s="716"/>
      <c r="M76" s="717">
        <v>2</v>
      </c>
      <c r="N76" s="1458"/>
      <c r="O76" s="720" t="s">
        <v>294</v>
      </c>
      <c r="P76" s="612" t="s">
        <v>419</v>
      </c>
      <c r="Q76" s="721">
        <v>2106048825</v>
      </c>
      <c r="R76" s="434" t="s">
        <v>295</v>
      </c>
      <c r="S76" s="773"/>
      <c r="T76" s="773">
        <v>2</v>
      </c>
      <c r="U76" s="773">
        <v>2</v>
      </c>
      <c r="V76" s="773"/>
      <c r="W76" s="773"/>
      <c r="X76" s="773"/>
      <c r="Y76" s="600"/>
      <c r="Z76" s="600"/>
      <c r="AA76" s="600"/>
      <c r="AB76" s="600"/>
      <c r="AC76" s="608"/>
      <c r="AD76" s="774"/>
    </row>
    <row r="77" spans="1:30" s="591" customFormat="1" ht="12" customHeight="1" x14ac:dyDescent="0.15">
      <c r="A77" s="571" t="s">
        <v>45</v>
      </c>
      <c r="B77" s="572" t="str">
        <f t="shared" si="3"/>
        <v>224</v>
      </c>
      <c r="C77" s="573" t="s">
        <v>58</v>
      </c>
      <c r="D77" s="574" t="s">
        <v>59</v>
      </c>
      <c r="E77" s="681" t="str">
        <f t="shared" si="6"/>
        <v>224</v>
      </c>
      <c r="F77" s="594" t="str">
        <f t="shared" si="0"/>
        <v>ΑΝΑΤ. ΑΤΤΙΚΗ</v>
      </c>
      <c r="G77" s="595" t="str">
        <f t="shared" si="7"/>
        <v>224Α</v>
      </c>
      <c r="H77" s="596" t="s">
        <v>5</v>
      </c>
      <c r="I77" s="602" t="s">
        <v>9</v>
      </c>
      <c r="J77" s="651">
        <v>18</v>
      </c>
      <c r="K77" s="652"/>
      <c r="L77" s="716">
        <v>2</v>
      </c>
      <c r="M77" s="717"/>
      <c r="N77" s="1458"/>
      <c r="O77" s="676" t="s">
        <v>294</v>
      </c>
      <c r="P77" s="585" t="s">
        <v>419</v>
      </c>
      <c r="Q77" s="607">
        <v>2106048825</v>
      </c>
      <c r="R77" s="470" t="s">
        <v>295</v>
      </c>
      <c r="S77" s="773">
        <v>2</v>
      </c>
      <c r="T77" s="773"/>
      <c r="U77" s="773"/>
      <c r="V77" s="773">
        <v>2</v>
      </c>
      <c r="W77" s="773"/>
      <c r="X77" s="773"/>
      <c r="Y77" s="600"/>
      <c r="Z77" s="600"/>
      <c r="AA77" s="600"/>
      <c r="AB77" s="600"/>
      <c r="AC77" s="608"/>
      <c r="AD77" s="774"/>
    </row>
    <row r="78" spans="1:30" s="591" customFormat="1" ht="12" customHeight="1" x14ac:dyDescent="0.15">
      <c r="A78" s="571" t="s">
        <v>45</v>
      </c>
      <c r="B78" s="572" t="str">
        <f t="shared" si="3"/>
        <v>224</v>
      </c>
      <c r="C78" s="573" t="s">
        <v>58</v>
      </c>
      <c r="D78" s="574" t="s">
        <v>59</v>
      </c>
      <c r="E78" s="681" t="str">
        <f t="shared" si="6"/>
        <v>224</v>
      </c>
      <c r="F78" s="594" t="str">
        <f t="shared" si="0"/>
        <v>ΑΝΑΤ. ΑΤΤΙΚΗ</v>
      </c>
      <c r="G78" s="595" t="str">
        <f t="shared" si="7"/>
        <v>224Α</v>
      </c>
      <c r="H78" s="596" t="s">
        <v>7</v>
      </c>
      <c r="I78" s="602" t="s">
        <v>8</v>
      </c>
      <c r="J78" s="651">
        <v>13</v>
      </c>
      <c r="K78" s="652"/>
      <c r="L78" s="716"/>
      <c r="M78" s="717">
        <v>1</v>
      </c>
      <c r="N78" s="1458"/>
      <c r="O78" s="676" t="s">
        <v>294</v>
      </c>
      <c r="P78" s="585" t="s">
        <v>419</v>
      </c>
      <c r="Q78" s="607">
        <v>2106048825</v>
      </c>
      <c r="R78" s="470" t="s">
        <v>295</v>
      </c>
      <c r="S78" s="773"/>
      <c r="T78" s="773">
        <v>1</v>
      </c>
      <c r="U78" s="773">
        <v>1</v>
      </c>
      <c r="V78" s="773"/>
      <c r="W78" s="773"/>
      <c r="X78" s="773"/>
      <c r="Y78" s="600"/>
      <c r="Z78" s="600"/>
      <c r="AA78" s="600"/>
      <c r="AB78" s="600"/>
      <c r="AC78" s="608"/>
      <c r="AD78" s="774"/>
    </row>
    <row r="79" spans="1:30" s="591" customFormat="1" ht="12" customHeight="1" x14ac:dyDescent="0.15">
      <c r="A79" s="571" t="s">
        <v>45</v>
      </c>
      <c r="B79" s="572" t="str">
        <f t="shared" si="3"/>
        <v>224</v>
      </c>
      <c r="C79" s="573" t="s">
        <v>58</v>
      </c>
      <c r="D79" s="574" t="s">
        <v>59</v>
      </c>
      <c r="E79" s="681" t="str">
        <f t="shared" si="6"/>
        <v>224</v>
      </c>
      <c r="F79" s="594" t="str">
        <f t="shared" si="0"/>
        <v>ΑΝΑΤ. ΑΤΤΙΚΗ</v>
      </c>
      <c r="G79" s="595" t="str">
        <f t="shared" si="7"/>
        <v>224Α</v>
      </c>
      <c r="H79" s="596" t="s">
        <v>7</v>
      </c>
      <c r="I79" s="602" t="s">
        <v>9</v>
      </c>
      <c r="J79" s="651">
        <v>41</v>
      </c>
      <c r="K79" s="652"/>
      <c r="L79" s="716">
        <v>3</v>
      </c>
      <c r="M79" s="717"/>
      <c r="N79" s="1458"/>
      <c r="O79" s="676" t="s">
        <v>294</v>
      </c>
      <c r="P79" s="585" t="s">
        <v>419</v>
      </c>
      <c r="Q79" s="607">
        <v>2106048825</v>
      </c>
      <c r="R79" s="470" t="s">
        <v>295</v>
      </c>
      <c r="S79" s="773">
        <v>3</v>
      </c>
      <c r="T79" s="773"/>
      <c r="U79" s="773"/>
      <c r="V79" s="773">
        <v>3</v>
      </c>
      <c r="W79" s="773"/>
      <c r="X79" s="773"/>
      <c r="Y79" s="600"/>
      <c r="Z79" s="600"/>
      <c r="AA79" s="600"/>
      <c r="AB79" s="600"/>
      <c r="AC79" s="608"/>
      <c r="AD79" s="774"/>
    </row>
    <row r="80" spans="1:30" s="591" customFormat="1" ht="12" customHeight="1" x14ac:dyDescent="0.15">
      <c r="A80" s="571" t="s">
        <v>45</v>
      </c>
      <c r="B80" s="572" t="str">
        <f t="shared" si="3"/>
        <v>224</v>
      </c>
      <c r="C80" s="573" t="s">
        <v>58</v>
      </c>
      <c r="D80" s="574" t="s">
        <v>59</v>
      </c>
      <c r="E80" s="681" t="str">
        <f t="shared" si="6"/>
        <v>224</v>
      </c>
      <c r="F80" s="623" t="str">
        <f t="shared" si="0"/>
        <v>ΑΝΑΤ. ΑΤΤΙΚΗ</v>
      </c>
      <c r="G80" s="595" t="str">
        <f t="shared" si="7"/>
        <v>224Α</v>
      </c>
      <c r="H80" s="625" t="s">
        <v>6</v>
      </c>
      <c r="I80" s="626" t="s">
        <v>8</v>
      </c>
      <c r="J80" s="682">
        <v>9</v>
      </c>
      <c r="K80" s="678"/>
      <c r="L80" s="777"/>
      <c r="M80" s="778">
        <v>1</v>
      </c>
      <c r="N80" s="1458"/>
      <c r="O80" s="686" t="s">
        <v>294</v>
      </c>
      <c r="P80" s="585" t="s">
        <v>419</v>
      </c>
      <c r="Q80" s="633">
        <v>2106048825</v>
      </c>
      <c r="R80" s="471" t="s">
        <v>295</v>
      </c>
      <c r="S80" s="775"/>
      <c r="T80" s="775">
        <v>1</v>
      </c>
      <c r="U80" s="775">
        <v>1</v>
      </c>
      <c r="V80" s="775"/>
      <c r="W80" s="775"/>
      <c r="X80" s="775"/>
      <c r="Y80" s="600"/>
      <c r="Z80" s="600"/>
      <c r="AA80" s="600"/>
      <c r="AB80" s="600"/>
      <c r="AC80" s="635"/>
      <c r="AD80" s="776"/>
    </row>
    <row r="81" spans="1:30" s="591" customFormat="1" ht="12" customHeight="1" thickBot="1" x14ac:dyDescent="0.2">
      <c r="A81" s="571" t="s">
        <v>45</v>
      </c>
      <c r="B81" s="572" t="str">
        <f t="shared" ref="B81:B145" si="8">LEFT(A81,3)</f>
        <v>224</v>
      </c>
      <c r="C81" s="573" t="s">
        <v>58</v>
      </c>
      <c r="D81" s="574" t="s">
        <v>59</v>
      </c>
      <c r="E81" s="681" t="str">
        <f t="shared" si="6"/>
        <v>224</v>
      </c>
      <c r="F81" s="623" t="str">
        <f t="shared" si="0"/>
        <v>ΑΝΑΤ. ΑΤΤΙΚΗ</v>
      </c>
      <c r="G81" s="624" t="str">
        <f t="shared" si="7"/>
        <v>224Α</v>
      </c>
      <c r="H81" s="750" t="s">
        <v>6</v>
      </c>
      <c r="I81" s="751" t="s">
        <v>9</v>
      </c>
      <c r="J81" s="752">
        <v>21</v>
      </c>
      <c r="K81" s="753"/>
      <c r="L81" s="754">
        <v>1</v>
      </c>
      <c r="M81" s="755"/>
      <c r="N81" s="1459"/>
      <c r="O81" s="756" t="s">
        <v>294</v>
      </c>
      <c r="P81" s="632" t="s">
        <v>419</v>
      </c>
      <c r="Q81" s="758">
        <v>2106048825</v>
      </c>
      <c r="R81" s="473" t="s">
        <v>295</v>
      </c>
      <c r="S81" s="791">
        <v>1</v>
      </c>
      <c r="T81" s="791"/>
      <c r="U81" s="791"/>
      <c r="V81" s="791">
        <v>2</v>
      </c>
      <c r="W81" s="791"/>
      <c r="X81" s="791"/>
      <c r="Y81" s="760"/>
      <c r="Z81" s="760"/>
      <c r="AA81" s="760"/>
      <c r="AB81" s="760"/>
      <c r="AC81" s="761"/>
      <c r="AD81" s="792"/>
    </row>
    <row r="82" spans="1:30" s="591" customFormat="1" ht="12" customHeight="1" thickTop="1" x14ac:dyDescent="0.15">
      <c r="A82" s="571" t="s">
        <v>46</v>
      </c>
      <c r="B82" s="572" t="str">
        <f t="shared" si="8"/>
        <v>227</v>
      </c>
      <c r="C82" s="573" t="s">
        <v>58</v>
      </c>
      <c r="D82" s="711" t="s">
        <v>60</v>
      </c>
      <c r="E82" s="637" t="str">
        <f t="shared" si="6"/>
        <v>227</v>
      </c>
      <c r="F82" s="638" t="str">
        <f t="shared" si="0"/>
        <v>ΔΥΤ. ΑΤΤΙΚΗ</v>
      </c>
      <c r="G82" s="639" t="str">
        <f t="shared" si="7"/>
        <v>227Α</v>
      </c>
      <c r="H82" s="578" t="s">
        <v>3</v>
      </c>
      <c r="I82" s="579" t="s">
        <v>8</v>
      </c>
      <c r="J82" s="580">
        <v>1</v>
      </c>
      <c r="K82" s="581"/>
      <c r="L82" s="582"/>
      <c r="M82" s="598">
        <v>1</v>
      </c>
      <c r="N82" s="1470" t="s">
        <v>420</v>
      </c>
      <c r="O82" s="584" t="s">
        <v>242</v>
      </c>
      <c r="P82" s="647" t="s">
        <v>243</v>
      </c>
      <c r="Q82" s="586">
        <v>2105557540</v>
      </c>
      <c r="R82" s="447" t="s">
        <v>238</v>
      </c>
      <c r="S82" s="599" t="s">
        <v>239</v>
      </c>
      <c r="T82" s="599" t="s">
        <v>240</v>
      </c>
      <c r="U82" s="599" t="s">
        <v>240</v>
      </c>
      <c r="V82" s="599" t="s">
        <v>239</v>
      </c>
      <c r="W82" s="599" t="s">
        <v>241</v>
      </c>
      <c r="X82" s="599" t="s">
        <v>239</v>
      </c>
      <c r="Y82" s="587" t="s">
        <v>132</v>
      </c>
      <c r="Z82" s="587" t="s">
        <v>138</v>
      </c>
      <c r="AA82" s="587"/>
      <c r="AB82" s="587" t="s">
        <v>137</v>
      </c>
      <c r="AC82" s="733" t="s">
        <v>132</v>
      </c>
      <c r="AD82" s="601"/>
    </row>
    <row r="83" spans="1:30" s="591" customFormat="1" ht="12" customHeight="1" x14ac:dyDescent="0.15">
      <c r="A83" s="571" t="s">
        <v>46</v>
      </c>
      <c r="B83" s="572" t="str">
        <f t="shared" si="8"/>
        <v>227</v>
      </c>
      <c r="C83" s="573" t="s">
        <v>58</v>
      </c>
      <c r="D83" s="574" t="s">
        <v>60</v>
      </c>
      <c r="E83" s="681" t="str">
        <f t="shared" si="6"/>
        <v>227</v>
      </c>
      <c r="F83" s="576" t="str">
        <f t="shared" si="0"/>
        <v>ΔΥΤ. ΑΤΤΙΚΗ</v>
      </c>
      <c r="G83" s="595" t="str">
        <f t="shared" si="7"/>
        <v>227Α</v>
      </c>
      <c r="H83" s="578" t="s">
        <v>3</v>
      </c>
      <c r="I83" s="579" t="s">
        <v>9</v>
      </c>
      <c r="J83" s="580">
        <v>2</v>
      </c>
      <c r="K83" s="597"/>
      <c r="L83" s="582">
        <v>1</v>
      </c>
      <c r="M83" s="598"/>
      <c r="N83" s="1461"/>
      <c r="O83" s="584" t="s">
        <v>242</v>
      </c>
      <c r="P83" s="585" t="s">
        <v>243</v>
      </c>
      <c r="Q83" s="586">
        <v>2105557540</v>
      </c>
      <c r="R83" s="447" t="s">
        <v>238</v>
      </c>
      <c r="S83" s="599"/>
      <c r="T83" s="599"/>
      <c r="U83" s="599"/>
      <c r="V83" s="599"/>
      <c r="W83" s="599"/>
      <c r="X83" s="599"/>
      <c r="Y83" s="600"/>
      <c r="Z83" s="600"/>
      <c r="AA83" s="600"/>
      <c r="AB83" s="600"/>
      <c r="AC83" s="733"/>
      <c r="AD83" s="601"/>
    </row>
    <row r="84" spans="1:30" s="591" customFormat="1" ht="12" customHeight="1" x14ac:dyDescent="0.15">
      <c r="A84" s="571" t="s">
        <v>46</v>
      </c>
      <c r="B84" s="572" t="str">
        <f t="shared" si="8"/>
        <v>227</v>
      </c>
      <c r="C84" s="573" t="s">
        <v>58</v>
      </c>
      <c r="D84" s="574" t="s">
        <v>60</v>
      </c>
      <c r="E84" s="681" t="str">
        <f t="shared" si="6"/>
        <v>227</v>
      </c>
      <c r="F84" s="594" t="str">
        <f t="shared" si="0"/>
        <v>ΔΥΤ. ΑΤΤΙΚΗ</v>
      </c>
      <c r="G84" s="595" t="str">
        <f t="shared" si="7"/>
        <v>227Α</v>
      </c>
      <c r="H84" s="596" t="s">
        <v>4</v>
      </c>
      <c r="I84" s="602" t="s">
        <v>8</v>
      </c>
      <c r="J84" s="603">
        <v>11</v>
      </c>
      <c r="K84" s="597"/>
      <c r="L84" s="604"/>
      <c r="M84" s="610">
        <v>1</v>
      </c>
      <c r="N84" s="1461"/>
      <c r="O84" s="606" t="s">
        <v>242</v>
      </c>
      <c r="P84" s="585" t="s">
        <v>243</v>
      </c>
      <c r="Q84" s="607">
        <v>2105557540</v>
      </c>
      <c r="R84" s="449" t="s">
        <v>238</v>
      </c>
      <c r="S84" s="600"/>
      <c r="T84" s="600"/>
      <c r="U84" s="600"/>
      <c r="V84" s="600"/>
      <c r="W84" s="600"/>
      <c r="X84" s="600"/>
      <c r="Y84" s="600"/>
      <c r="Z84" s="600"/>
      <c r="AA84" s="600"/>
      <c r="AB84" s="600"/>
      <c r="AC84" s="608"/>
      <c r="AD84" s="609"/>
    </row>
    <row r="85" spans="1:30" s="591" customFormat="1" ht="12" customHeight="1" x14ac:dyDescent="0.15">
      <c r="A85" s="571" t="s">
        <v>46</v>
      </c>
      <c r="B85" s="572" t="str">
        <f t="shared" si="8"/>
        <v>227</v>
      </c>
      <c r="C85" s="573" t="s">
        <v>58</v>
      </c>
      <c r="D85" s="574" t="s">
        <v>60</v>
      </c>
      <c r="E85" s="681" t="str">
        <f t="shared" si="6"/>
        <v>227</v>
      </c>
      <c r="F85" s="594" t="str">
        <f t="shared" si="0"/>
        <v>ΔΥΤ. ΑΤΤΙΚΗ</v>
      </c>
      <c r="G85" s="595" t="str">
        <f t="shared" si="7"/>
        <v>227Α</v>
      </c>
      <c r="H85" s="596" t="s">
        <v>4</v>
      </c>
      <c r="I85" s="602" t="s">
        <v>9</v>
      </c>
      <c r="J85" s="603">
        <v>24</v>
      </c>
      <c r="K85" s="597"/>
      <c r="L85" s="604">
        <v>2</v>
      </c>
      <c r="M85" s="610"/>
      <c r="N85" s="1461"/>
      <c r="O85" s="606" t="s">
        <v>242</v>
      </c>
      <c r="P85" s="585" t="s">
        <v>243</v>
      </c>
      <c r="Q85" s="607">
        <v>2105557540</v>
      </c>
      <c r="R85" s="449" t="s">
        <v>238</v>
      </c>
      <c r="S85" s="600"/>
      <c r="T85" s="600"/>
      <c r="U85" s="600"/>
      <c r="V85" s="600"/>
      <c r="W85" s="600"/>
      <c r="X85" s="600"/>
      <c r="Y85" s="600"/>
      <c r="Z85" s="600"/>
      <c r="AA85" s="600"/>
      <c r="AB85" s="600"/>
      <c r="AC85" s="608"/>
      <c r="AD85" s="609"/>
    </row>
    <row r="86" spans="1:30" s="591" customFormat="1" ht="12" customHeight="1" x14ac:dyDescent="0.15">
      <c r="A86" s="571" t="s">
        <v>46</v>
      </c>
      <c r="B86" s="572" t="str">
        <f t="shared" si="8"/>
        <v>227</v>
      </c>
      <c r="C86" s="573" t="s">
        <v>58</v>
      </c>
      <c r="D86" s="616" t="s">
        <v>60</v>
      </c>
      <c r="E86" s="681" t="str">
        <f t="shared" si="6"/>
        <v>227</v>
      </c>
      <c r="F86" s="594" t="str">
        <f t="shared" si="0"/>
        <v>ΔΥΤ. ΑΤΤΙΚΗ</v>
      </c>
      <c r="G86" s="595" t="str">
        <f t="shared" si="7"/>
        <v>227Α</v>
      </c>
      <c r="H86" s="596" t="s">
        <v>5</v>
      </c>
      <c r="I86" s="602" t="s">
        <v>8</v>
      </c>
      <c r="J86" s="603">
        <v>2</v>
      </c>
      <c r="K86" s="597">
        <f>SUM(J82:J91)</f>
        <v>112</v>
      </c>
      <c r="L86" s="604"/>
      <c r="M86" s="610">
        <v>1</v>
      </c>
      <c r="N86" s="1461"/>
      <c r="O86" s="611" t="s">
        <v>242</v>
      </c>
      <c r="P86" s="612" t="s">
        <v>243</v>
      </c>
      <c r="Q86" s="721">
        <v>2105557540</v>
      </c>
      <c r="R86" s="431" t="s">
        <v>238</v>
      </c>
      <c r="S86" s="600"/>
      <c r="T86" s="600"/>
      <c r="U86" s="600"/>
      <c r="V86" s="600"/>
      <c r="W86" s="600"/>
      <c r="X86" s="600"/>
      <c r="Y86" s="600"/>
      <c r="Z86" s="600"/>
      <c r="AA86" s="600"/>
      <c r="AB86" s="600"/>
      <c r="AC86" s="608"/>
      <c r="AD86" s="609"/>
    </row>
    <row r="87" spans="1:30" s="591" customFormat="1" ht="12" customHeight="1" x14ac:dyDescent="0.15">
      <c r="A87" s="571" t="s">
        <v>46</v>
      </c>
      <c r="B87" s="572" t="str">
        <f t="shared" si="8"/>
        <v>227</v>
      </c>
      <c r="C87" s="573" t="s">
        <v>58</v>
      </c>
      <c r="D87" s="574" t="s">
        <v>60</v>
      </c>
      <c r="E87" s="681" t="str">
        <f t="shared" si="6"/>
        <v>227</v>
      </c>
      <c r="F87" s="594" t="str">
        <f t="shared" si="0"/>
        <v>ΔΥΤ. ΑΤΤΙΚΗ</v>
      </c>
      <c r="G87" s="595" t="str">
        <f t="shared" si="7"/>
        <v>227Α</v>
      </c>
      <c r="H87" s="596" t="s">
        <v>5</v>
      </c>
      <c r="I87" s="602" t="s">
        <v>9</v>
      </c>
      <c r="J87" s="603">
        <v>5</v>
      </c>
      <c r="K87" s="597"/>
      <c r="L87" s="604">
        <v>1</v>
      </c>
      <c r="M87" s="610"/>
      <c r="N87" s="1461"/>
      <c r="O87" s="606" t="s">
        <v>242</v>
      </c>
      <c r="P87" s="585" t="s">
        <v>243</v>
      </c>
      <c r="Q87" s="607">
        <v>2105557540</v>
      </c>
      <c r="R87" s="449" t="s">
        <v>238</v>
      </c>
      <c r="S87" s="600"/>
      <c r="T87" s="600"/>
      <c r="U87" s="600"/>
      <c r="V87" s="600"/>
      <c r="W87" s="600"/>
      <c r="X87" s="600"/>
      <c r="Y87" s="600"/>
      <c r="Z87" s="600"/>
      <c r="AA87" s="600"/>
      <c r="AB87" s="600"/>
      <c r="AC87" s="608"/>
      <c r="AD87" s="609"/>
    </row>
    <row r="88" spans="1:30" s="591" customFormat="1" ht="12" customHeight="1" x14ac:dyDescent="0.15">
      <c r="A88" s="571" t="s">
        <v>46</v>
      </c>
      <c r="B88" s="572" t="str">
        <f t="shared" si="8"/>
        <v>227</v>
      </c>
      <c r="C88" s="573" t="s">
        <v>58</v>
      </c>
      <c r="D88" s="574" t="s">
        <v>60</v>
      </c>
      <c r="E88" s="681" t="str">
        <f t="shared" si="6"/>
        <v>227</v>
      </c>
      <c r="F88" s="594" t="str">
        <f t="shared" si="0"/>
        <v>ΔΥΤ. ΑΤΤΙΚΗ</v>
      </c>
      <c r="G88" s="595" t="str">
        <f t="shared" si="7"/>
        <v>227Α</v>
      </c>
      <c r="H88" s="596" t="s">
        <v>7</v>
      </c>
      <c r="I88" s="602" t="s">
        <v>8</v>
      </c>
      <c r="J88" s="603">
        <v>7</v>
      </c>
      <c r="K88" s="597"/>
      <c r="L88" s="604"/>
      <c r="M88" s="610">
        <v>1</v>
      </c>
      <c r="N88" s="1461"/>
      <c r="O88" s="606" t="s">
        <v>242</v>
      </c>
      <c r="P88" s="585" t="s">
        <v>243</v>
      </c>
      <c r="Q88" s="607">
        <v>2105557540</v>
      </c>
      <c r="R88" s="449" t="s">
        <v>238</v>
      </c>
      <c r="S88" s="600"/>
      <c r="T88" s="600"/>
      <c r="U88" s="600"/>
      <c r="V88" s="600"/>
      <c r="W88" s="600"/>
      <c r="X88" s="600"/>
      <c r="Y88" s="600"/>
      <c r="Z88" s="600"/>
      <c r="AA88" s="600"/>
      <c r="AB88" s="600"/>
      <c r="AC88" s="608"/>
      <c r="AD88" s="609"/>
    </row>
    <row r="89" spans="1:30" s="591" customFormat="1" ht="12" customHeight="1" x14ac:dyDescent="0.15">
      <c r="A89" s="571" t="s">
        <v>46</v>
      </c>
      <c r="B89" s="572" t="str">
        <f t="shared" si="8"/>
        <v>227</v>
      </c>
      <c r="C89" s="573" t="s">
        <v>58</v>
      </c>
      <c r="D89" s="574" t="s">
        <v>60</v>
      </c>
      <c r="E89" s="681" t="str">
        <f t="shared" si="6"/>
        <v>227</v>
      </c>
      <c r="F89" s="594" t="str">
        <f t="shared" si="0"/>
        <v>ΔΥΤ. ΑΤΤΙΚΗ</v>
      </c>
      <c r="G89" s="595" t="str">
        <f t="shared" si="7"/>
        <v>227Α</v>
      </c>
      <c r="H89" s="596" t="s">
        <v>7</v>
      </c>
      <c r="I89" s="602" t="s">
        <v>9</v>
      </c>
      <c r="J89" s="603">
        <v>31</v>
      </c>
      <c r="K89" s="597"/>
      <c r="L89" s="604">
        <v>2</v>
      </c>
      <c r="M89" s="610"/>
      <c r="N89" s="1461"/>
      <c r="O89" s="606" t="s">
        <v>242</v>
      </c>
      <c r="P89" s="585" t="s">
        <v>243</v>
      </c>
      <c r="Q89" s="607">
        <v>2105557540</v>
      </c>
      <c r="R89" s="449" t="s">
        <v>238</v>
      </c>
      <c r="S89" s="600"/>
      <c r="T89" s="600"/>
      <c r="U89" s="600"/>
      <c r="V89" s="600"/>
      <c r="W89" s="600"/>
      <c r="X89" s="600"/>
      <c r="Y89" s="600"/>
      <c r="Z89" s="600"/>
      <c r="AA89" s="600"/>
      <c r="AB89" s="600"/>
      <c r="AC89" s="608"/>
      <c r="AD89" s="609"/>
    </row>
    <row r="90" spans="1:30" s="591" customFormat="1" ht="12" customHeight="1" x14ac:dyDescent="0.15">
      <c r="A90" s="571" t="s">
        <v>46</v>
      </c>
      <c r="B90" s="572" t="str">
        <f t="shared" si="8"/>
        <v>227</v>
      </c>
      <c r="C90" s="573" t="s">
        <v>58</v>
      </c>
      <c r="D90" s="574" t="s">
        <v>60</v>
      </c>
      <c r="E90" s="681" t="str">
        <f t="shared" si="6"/>
        <v>227</v>
      </c>
      <c r="F90" s="623" t="str">
        <f t="shared" si="0"/>
        <v>ΔΥΤ. ΑΤΤΙΚΗ</v>
      </c>
      <c r="G90" s="595" t="str">
        <f t="shared" si="7"/>
        <v>227Α</v>
      </c>
      <c r="H90" s="625" t="s">
        <v>6</v>
      </c>
      <c r="I90" s="626" t="s">
        <v>8</v>
      </c>
      <c r="J90" s="627">
        <v>4</v>
      </c>
      <c r="K90" s="618"/>
      <c r="L90" s="629"/>
      <c r="M90" s="812">
        <v>1</v>
      </c>
      <c r="N90" s="1461"/>
      <c r="O90" s="631" t="s">
        <v>242</v>
      </c>
      <c r="P90" s="585" t="s">
        <v>243</v>
      </c>
      <c r="Q90" s="633">
        <v>2105557540</v>
      </c>
      <c r="R90" s="451" t="s">
        <v>238</v>
      </c>
      <c r="S90" s="634"/>
      <c r="T90" s="634"/>
      <c r="U90" s="634"/>
      <c r="V90" s="634"/>
      <c r="W90" s="634"/>
      <c r="X90" s="634"/>
      <c r="Y90" s="600"/>
      <c r="Z90" s="600"/>
      <c r="AA90" s="600"/>
      <c r="AB90" s="600"/>
      <c r="AC90" s="635"/>
      <c r="AD90" s="636"/>
    </row>
    <row r="91" spans="1:30" s="591" customFormat="1" ht="12" customHeight="1" thickBot="1" x14ac:dyDescent="0.2">
      <c r="A91" s="571" t="s">
        <v>46</v>
      </c>
      <c r="B91" s="572" t="str">
        <f t="shared" si="8"/>
        <v>227</v>
      </c>
      <c r="C91" s="573" t="s">
        <v>58</v>
      </c>
      <c r="D91" s="574" t="s">
        <v>60</v>
      </c>
      <c r="E91" s="681" t="str">
        <f t="shared" si="6"/>
        <v>227</v>
      </c>
      <c r="F91" s="623" t="str">
        <f t="shared" si="0"/>
        <v>ΔΥΤ. ΑΤΤΙΚΗ</v>
      </c>
      <c r="G91" s="624" t="str">
        <f t="shared" si="7"/>
        <v>227Α</v>
      </c>
      <c r="H91" s="625" t="s">
        <v>6</v>
      </c>
      <c r="I91" s="626" t="s">
        <v>9</v>
      </c>
      <c r="J91" s="627">
        <v>25</v>
      </c>
      <c r="K91" s="628"/>
      <c r="L91" s="629">
        <v>2</v>
      </c>
      <c r="M91" s="812"/>
      <c r="N91" s="1462"/>
      <c r="O91" s="631" t="s">
        <v>242</v>
      </c>
      <c r="P91" s="632" t="s">
        <v>243</v>
      </c>
      <c r="Q91" s="633">
        <v>2105557540</v>
      </c>
      <c r="R91" s="451" t="s">
        <v>238</v>
      </c>
      <c r="S91" s="634"/>
      <c r="T91" s="634"/>
      <c r="U91" s="634"/>
      <c r="V91" s="634"/>
      <c r="W91" s="634"/>
      <c r="X91" s="634"/>
      <c r="Y91" s="634"/>
      <c r="Z91" s="634"/>
      <c r="AA91" s="634"/>
      <c r="AB91" s="634"/>
      <c r="AC91" s="635"/>
      <c r="AD91" s="636"/>
    </row>
    <row r="92" spans="1:30" s="591" customFormat="1" ht="12" customHeight="1" thickTop="1" x14ac:dyDescent="0.15">
      <c r="A92" s="571" t="s">
        <v>15</v>
      </c>
      <c r="B92" s="572" t="str">
        <f>LEFT(A92,3)</f>
        <v>230</v>
      </c>
      <c r="C92" s="573" t="s">
        <v>58</v>
      </c>
      <c r="D92" s="711" t="s">
        <v>61</v>
      </c>
      <c r="E92" s="637" t="str">
        <f>B92</f>
        <v>230</v>
      </c>
      <c r="F92" s="638" t="str">
        <f t="shared" si="0"/>
        <v>ΠΕΙΡΑΙΑΣ</v>
      </c>
      <c r="G92" s="639" t="s">
        <v>174</v>
      </c>
      <c r="H92" s="640" t="s">
        <v>4</v>
      </c>
      <c r="I92" s="641" t="s">
        <v>8</v>
      </c>
      <c r="J92" s="813">
        <v>20</v>
      </c>
      <c r="K92" s="814"/>
      <c r="L92" s="815"/>
      <c r="M92" s="816">
        <v>2</v>
      </c>
      <c r="N92" s="1457" t="s">
        <v>421</v>
      </c>
      <c r="O92" s="817" t="s">
        <v>209</v>
      </c>
      <c r="P92" s="647" t="s">
        <v>366</v>
      </c>
      <c r="Q92" s="818">
        <v>2104111992</v>
      </c>
      <c r="R92" s="478" t="s">
        <v>197</v>
      </c>
      <c r="S92" s="819"/>
      <c r="T92" s="819"/>
      <c r="U92" s="819"/>
      <c r="V92" s="819"/>
      <c r="W92" s="819"/>
      <c r="X92" s="819"/>
      <c r="Y92" s="587"/>
      <c r="Z92" s="587"/>
      <c r="AA92" s="587"/>
      <c r="AB92" s="587"/>
      <c r="AC92" s="649"/>
      <c r="AD92" s="820"/>
    </row>
    <row r="93" spans="1:30" s="591" customFormat="1" ht="12" customHeight="1" x14ac:dyDescent="0.15">
      <c r="A93" s="571" t="s">
        <v>15</v>
      </c>
      <c r="B93" s="572" t="str">
        <f>LEFT(A93,3)</f>
        <v>230</v>
      </c>
      <c r="C93" s="573" t="s">
        <v>58</v>
      </c>
      <c r="D93" s="574" t="s">
        <v>61</v>
      </c>
      <c r="E93" s="650" t="str">
        <f>B93</f>
        <v>230</v>
      </c>
      <c r="F93" s="594" t="str">
        <f>RIGHT(A93,LEN(A93)-5)</f>
        <v>ΠΕΙΡΑΙΑΣ</v>
      </c>
      <c r="G93" s="595" t="s">
        <v>174</v>
      </c>
      <c r="H93" s="596" t="s">
        <v>4</v>
      </c>
      <c r="I93" s="602" t="s">
        <v>9</v>
      </c>
      <c r="J93" s="821">
        <v>30</v>
      </c>
      <c r="K93" s="822"/>
      <c r="L93" s="823">
        <v>2</v>
      </c>
      <c r="M93" s="824"/>
      <c r="N93" s="1458"/>
      <c r="O93" s="825" t="s">
        <v>209</v>
      </c>
      <c r="P93" s="677" t="s">
        <v>366</v>
      </c>
      <c r="Q93" s="826">
        <v>2104111992</v>
      </c>
      <c r="R93" s="480" t="s">
        <v>197</v>
      </c>
      <c r="S93" s="531"/>
      <c r="T93" s="531"/>
      <c r="U93" s="531"/>
      <c r="V93" s="531"/>
      <c r="W93" s="531"/>
      <c r="X93" s="531"/>
      <c r="Y93" s="600"/>
      <c r="Z93" s="600"/>
      <c r="AA93" s="600"/>
      <c r="AB93" s="600"/>
      <c r="AC93" s="608"/>
      <c r="AD93" s="827"/>
    </row>
    <row r="94" spans="1:30" s="591" customFormat="1" ht="12" customHeight="1" x14ac:dyDescent="0.15">
      <c r="A94" s="571" t="s">
        <v>15</v>
      </c>
      <c r="B94" s="572" t="str">
        <f>LEFT(A94,3)</f>
        <v>230</v>
      </c>
      <c r="C94" s="573" t="s">
        <v>58</v>
      </c>
      <c r="D94" s="574" t="s">
        <v>61</v>
      </c>
      <c r="E94" s="650" t="str">
        <f>B94</f>
        <v>230</v>
      </c>
      <c r="F94" s="594" t="str">
        <f>RIGHT(A94,LEN(A94)-5)</f>
        <v>ΠΕΙΡΑΙΑΣ</v>
      </c>
      <c r="G94" s="595" t="s">
        <v>174</v>
      </c>
      <c r="H94" s="596" t="s">
        <v>4</v>
      </c>
      <c r="I94" s="602" t="s">
        <v>10</v>
      </c>
      <c r="J94" s="821">
        <v>32</v>
      </c>
      <c r="K94" s="822"/>
      <c r="L94" s="823"/>
      <c r="M94" s="824">
        <v>2</v>
      </c>
      <c r="N94" s="1458"/>
      <c r="O94" s="825" t="s">
        <v>209</v>
      </c>
      <c r="P94" s="677" t="s">
        <v>366</v>
      </c>
      <c r="Q94" s="826">
        <v>2104111992</v>
      </c>
      <c r="R94" s="480" t="s">
        <v>197</v>
      </c>
      <c r="S94" s="531"/>
      <c r="T94" s="531"/>
      <c r="U94" s="531"/>
      <c r="V94" s="531"/>
      <c r="W94" s="531"/>
      <c r="X94" s="531"/>
      <c r="Y94" s="600"/>
      <c r="Z94" s="600"/>
      <c r="AA94" s="600"/>
      <c r="AB94" s="600"/>
      <c r="AC94" s="608"/>
      <c r="AD94" s="827"/>
    </row>
    <row r="95" spans="1:30" s="591" customFormat="1" ht="12" customHeight="1" x14ac:dyDescent="0.15">
      <c r="A95" s="571" t="s">
        <v>15</v>
      </c>
      <c r="B95" s="572" t="str">
        <f t="shared" si="8"/>
        <v>230</v>
      </c>
      <c r="C95" s="573" t="s">
        <v>58</v>
      </c>
      <c r="D95" s="574" t="s">
        <v>61</v>
      </c>
      <c r="E95" s="650" t="str">
        <f t="shared" ref="E95:E160" si="9">B95</f>
        <v>230</v>
      </c>
      <c r="F95" s="594" t="str">
        <f>RIGHT(A95,LEN(A95)-5)</f>
        <v>ΠΕΙΡΑΙΑΣ</v>
      </c>
      <c r="G95" s="595" t="s">
        <v>174</v>
      </c>
      <c r="H95" s="596" t="s">
        <v>5</v>
      </c>
      <c r="I95" s="602" t="s">
        <v>8</v>
      </c>
      <c r="J95" s="821">
        <v>36</v>
      </c>
      <c r="K95" s="822"/>
      <c r="L95" s="823"/>
      <c r="M95" s="824">
        <v>3</v>
      </c>
      <c r="N95" s="1458"/>
      <c r="O95" s="825" t="s">
        <v>209</v>
      </c>
      <c r="P95" s="677" t="s">
        <v>366</v>
      </c>
      <c r="Q95" s="826">
        <v>2104111992</v>
      </c>
      <c r="R95" s="480" t="s">
        <v>197</v>
      </c>
      <c r="S95" s="531"/>
      <c r="T95" s="531"/>
      <c r="U95" s="531"/>
      <c r="V95" s="531"/>
      <c r="W95" s="531"/>
      <c r="X95" s="531"/>
      <c r="Y95" s="600"/>
      <c r="Z95" s="600"/>
      <c r="AA95" s="600"/>
      <c r="AB95" s="600"/>
      <c r="AC95" s="608"/>
      <c r="AD95" s="827"/>
    </row>
    <row r="96" spans="1:30" s="591" customFormat="1" ht="12" customHeight="1" x14ac:dyDescent="0.15">
      <c r="A96" s="571" t="s">
        <v>15</v>
      </c>
      <c r="B96" s="572" t="str">
        <f t="shared" si="8"/>
        <v>230</v>
      </c>
      <c r="C96" s="573" t="s">
        <v>58</v>
      </c>
      <c r="D96" s="574" t="s">
        <v>61</v>
      </c>
      <c r="E96" s="650" t="str">
        <f t="shared" si="9"/>
        <v>230</v>
      </c>
      <c r="F96" s="594" t="str">
        <f t="shared" si="0"/>
        <v>ΠΕΙΡΑΙΑΣ</v>
      </c>
      <c r="G96" s="595" t="s">
        <v>174</v>
      </c>
      <c r="H96" s="596" t="s">
        <v>5</v>
      </c>
      <c r="I96" s="602" t="s">
        <v>9</v>
      </c>
      <c r="J96" s="821">
        <v>47</v>
      </c>
      <c r="K96" s="822">
        <f>SUM(J92:J100)</f>
        <v>258</v>
      </c>
      <c r="L96" s="823">
        <v>4</v>
      </c>
      <c r="M96" s="824"/>
      <c r="N96" s="1458"/>
      <c r="O96" s="828" t="s">
        <v>209</v>
      </c>
      <c r="P96" s="656" t="s">
        <v>366</v>
      </c>
      <c r="Q96" s="829">
        <v>2104111992</v>
      </c>
      <c r="R96" s="435" t="s">
        <v>197</v>
      </c>
      <c r="S96" s="531">
        <v>10</v>
      </c>
      <c r="T96" s="531">
        <v>12</v>
      </c>
      <c r="U96" s="531">
        <v>12</v>
      </c>
      <c r="V96" s="531">
        <v>9</v>
      </c>
      <c r="W96" s="531">
        <v>4</v>
      </c>
      <c r="X96" s="531">
        <v>5</v>
      </c>
      <c r="Y96" s="600" t="s">
        <v>130</v>
      </c>
      <c r="Z96" s="600" t="s">
        <v>137</v>
      </c>
      <c r="AA96" s="600" t="s">
        <v>131</v>
      </c>
      <c r="AB96" s="600" t="s">
        <v>137</v>
      </c>
      <c r="AC96" s="608" t="s">
        <v>130</v>
      </c>
      <c r="AD96" s="827"/>
    </row>
    <row r="97" spans="1:30" s="591" customFormat="1" ht="12" customHeight="1" x14ac:dyDescent="0.15">
      <c r="A97" s="571" t="s">
        <v>15</v>
      </c>
      <c r="B97" s="572" t="str">
        <f t="shared" si="8"/>
        <v>230</v>
      </c>
      <c r="C97" s="573" t="s">
        <v>58</v>
      </c>
      <c r="D97" s="616" t="s">
        <v>61</v>
      </c>
      <c r="E97" s="650" t="str">
        <f t="shared" si="9"/>
        <v>230</v>
      </c>
      <c r="F97" s="594" t="str">
        <f t="shared" si="0"/>
        <v>ΠΕΙΡΑΙΑΣ</v>
      </c>
      <c r="G97" s="595" t="s">
        <v>174</v>
      </c>
      <c r="H97" s="596" t="s">
        <v>5</v>
      </c>
      <c r="I97" s="602" t="s">
        <v>10</v>
      </c>
      <c r="J97" s="821">
        <v>7</v>
      </c>
      <c r="K97" s="822"/>
      <c r="L97" s="823"/>
      <c r="M97" s="824">
        <v>1</v>
      </c>
      <c r="N97" s="1458"/>
      <c r="O97" s="825" t="s">
        <v>209</v>
      </c>
      <c r="P97" s="677" t="s">
        <v>366</v>
      </c>
      <c r="Q97" s="826">
        <v>2104111992</v>
      </c>
      <c r="R97" s="480" t="s">
        <v>197</v>
      </c>
      <c r="S97" s="531"/>
      <c r="T97" s="531"/>
      <c r="U97" s="531"/>
      <c r="V97" s="531"/>
      <c r="W97" s="531"/>
      <c r="X97" s="531"/>
      <c r="Y97" s="600"/>
      <c r="Z97" s="600"/>
      <c r="AA97" s="600"/>
      <c r="AB97" s="600"/>
      <c r="AC97" s="608"/>
      <c r="AD97" s="827"/>
    </row>
    <row r="98" spans="1:30" s="591" customFormat="1" ht="12" customHeight="1" x14ac:dyDescent="0.15">
      <c r="A98" s="571" t="s">
        <v>15</v>
      </c>
      <c r="B98" s="572" t="str">
        <f t="shared" si="8"/>
        <v>230</v>
      </c>
      <c r="C98" s="573" t="s">
        <v>58</v>
      </c>
      <c r="D98" s="574" t="s">
        <v>61</v>
      </c>
      <c r="E98" s="650" t="str">
        <f t="shared" si="9"/>
        <v>230</v>
      </c>
      <c r="F98" s="594" t="str">
        <f t="shared" ref="F98:F104" si="10">RIGHT(A98,LEN(A98)-5)</f>
        <v>ΠΕΙΡΑΙΑΣ</v>
      </c>
      <c r="G98" s="595" t="s">
        <v>174</v>
      </c>
      <c r="H98" s="596" t="s">
        <v>6</v>
      </c>
      <c r="I98" s="602" t="s">
        <v>8</v>
      </c>
      <c r="J98" s="672">
        <v>13</v>
      </c>
      <c r="K98" s="678"/>
      <c r="L98" s="746"/>
      <c r="M98" s="747">
        <v>1</v>
      </c>
      <c r="N98" s="1458"/>
      <c r="O98" s="676" t="s">
        <v>209</v>
      </c>
      <c r="P98" s="677" t="s">
        <v>366</v>
      </c>
      <c r="Q98" s="607">
        <v>2104111992</v>
      </c>
      <c r="R98" s="470" t="s">
        <v>197</v>
      </c>
      <c r="S98" s="773"/>
      <c r="T98" s="773"/>
      <c r="U98" s="773"/>
      <c r="V98" s="773"/>
      <c r="W98" s="773"/>
      <c r="X98" s="773"/>
      <c r="Y98" s="600"/>
      <c r="Z98" s="600"/>
      <c r="AA98" s="600"/>
      <c r="AB98" s="600"/>
      <c r="AC98" s="608"/>
      <c r="AD98" s="774"/>
    </row>
    <row r="99" spans="1:30" s="591" customFormat="1" ht="12" customHeight="1" x14ac:dyDescent="0.15">
      <c r="A99" s="571" t="s">
        <v>15</v>
      </c>
      <c r="B99" s="572" t="str">
        <f t="shared" si="8"/>
        <v>230</v>
      </c>
      <c r="C99" s="573" t="s">
        <v>58</v>
      </c>
      <c r="D99" s="574" t="s">
        <v>61</v>
      </c>
      <c r="E99" s="650" t="str">
        <f t="shared" si="9"/>
        <v>230</v>
      </c>
      <c r="F99" s="594" t="str">
        <f t="shared" si="10"/>
        <v>ΠΕΙΡΑΙΑΣ</v>
      </c>
      <c r="G99" s="595" t="s">
        <v>174</v>
      </c>
      <c r="H99" s="596" t="s">
        <v>6</v>
      </c>
      <c r="I99" s="602" t="s">
        <v>9</v>
      </c>
      <c r="J99" s="672">
        <v>34</v>
      </c>
      <c r="K99" s="678"/>
      <c r="L99" s="746">
        <v>4</v>
      </c>
      <c r="M99" s="747"/>
      <c r="N99" s="1458"/>
      <c r="O99" s="676" t="s">
        <v>209</v>
      </c>
      <c r="P99" s="677" t="s">
        <v>366</v>
      </c>
      <c r="Q99" s="607">
        <v>2104111992</v>
      </c>
      <c r="R99" s="470" t="s">
        <v>197</v>
      </c>
      <c r="S99" s="773"/>
      <c r="T99" s="773"/>
      <c r="U99" s="773"/>
      <c r="V99" s="773"/>
      <c r="W99" s="773"/>
      <c r="X99" s="773"/>
      <c r="Y99" s="600"/>
      <c r="Z99" s="600"/>
      <c r="AA99" s="600"/>
      <c r="AB99" s="600"/>
      <c r="AC99" s="608"/>
      <c r="AD99" s="774"/>
    </row>
    <row r="100" spans="1:30" s="591" customFormat="1" ht="12" customHeight="1" thickBot="1" x14ac:dyDescent="0.2">
      <c r="A100" s="571" t="s">
        <v>15</v>
      </c>
      <c r="B100" s="572" t="str">
        <f t="shared" si="8"/>
        <v>230</v>
      </c>
      <c r="C100" s="573" t="s">
        <v>58</v>
      </c>
      <c r="D100" s="574" t="s">
        <v>61</v>
      </c>
      <c r="E100" s="657" t="str">
        <f t="shared" si="9"/>
        <v>230</v>
      </c>
      <c r="F100" s="658" t="str">
        <f t="shared" si="10"/>
        <v>ΠΕΙΡΑΙΑΣ</v>
      </c>
      <c r="G100" s="624" t="s">
        <v>174</v>
      </c>
      <c r="H100" s="660" t="s">
        <v>6</v>
      </c>
      <c r="I100" s="661" t="s">
        <v>10</v>
      </c>
      <c r="J100" s="830">
        <v>39</v>
      </c>
      <c r="K100" s="683"/>
      <c r="L100" s="831"/>
      <c r="M100" s="832">
        <v>3</v>
      </c>
      <c r="N100" s="1464"/>
      <c r="O100" s="666" t="s">
        <v>209</v>
      </c>
      <c r="P100" s="667" t="s">
        <v>366</v>
      </c>
      <c r="Q100" s="668">
        <v>2104111992</v>
      </c>
      <c r="R100" s="481" t="s">
        <v>197</v>
      </c>
      <c r="S100" s="833"/>
      <c r="T100" s="833"/>
      <c r="U100" s="833"/>
      <c r="V100" s="833"/>
      <c r="W100" s="833"/>
      <c r="X100" s="833"/>
      <c r="Y100" s="669"/>
      <c r="Z100" s="669"/>
      <c r="AA100" s="669"/>
      <c r="AB100" s="669"/>
      <c r="AC100" s="670"/>
      <c r="AD100" s="834"/>
    </row>
    <row r="101" spans="1:30" s="591" customFormat="1" ht="12" customHeight="1" x14ac:dyDescent="0.15">
      <c r="A101" s="571" t="s">
        <v>15</v>
      </c>
      <c r="B101" s="572" t="str">
        <f>LEFT(A101,3)</f>
        <v>230</v>
      </c>
      <c r="C101" s="573" t="s">
        <v>58</v>
      </c>
      <c r="D101" s="574" t="s">
        <v>61</v>
      </c>
      <c r="E101" s="726" t="str">
        <f>B101</f>
        <v>230</v>
      </c>
      <c r="F101" s="576" t="str">
        <f t="shared" si="10"/>
        <v>ΠΕΙΡΑΙΑΣ</v>
      </c>
      <c r="G101" s="690" t="s">
        <v>146</v>
      </c>
      <c r="H101" s="578" t="s">
        <v>3</v>
      </c>
      <c r="I101" s="579" t="s">
        <v>8</v>
      </c>
      <c r="J101" s="835">
        <v>2</v>
      </c>
      <c r="K101" s="836"/>
      <c r="L101" s="837"/>
      <c r="M101" s="838">
        <v>1</v>
      </c>
      <c r="N101" s="1463" t="s">
        <v>422</v>
      </c>
      <c r="O101" s="839" t="s">
        <v>198</v>
      </c>
      <c r="P101" s="585" t="s">
        <v>367</v>
      </c>
      <c r="Q101" s="840">
        <v>2104297425</v>
      </c>
      <c r="R101" s="483" t="s">
        <v>199</v>
      </c>
      <c r="S101" s="841"/>
      <c r="T101" s="841"/>
      <c r="U101" s="841"/>
      <c r="V101" s="841"/>
      <c r="W101" s="841"/>
      <c r="X101" s="841"/>
      <c r="Y101" s="599"/>
      <c r="Z101" s="599"/>
      <c r="AA101" s="599"/>
      <c r="AB101" s="599"/>
      <c r="AC101" s="733"/>
      <c r="AD101" s="842"/>
    </row>
    <row r="102" spans="1:30" s="591" customFormat="1" ht="12" customHeight="1" x14ac:dyDescent="0.15">
      <c r="A102" s="571" t="s">
        <v>15</v>
      </c>
      <c r="B102" s="572" t="str">
        <f>LEFT(A102,3)</f>
        <v>230</v>
      </c>
      <c r="C102" s="573" t="s">
        <v>58</v>
      </c>
      <c r="D102" s="574" t="s">
        <v>61</v>
      </c>
      <c r="E102" s="650" t="str">
        <f>B102</f>
        <v>230</v>
      </c>
      <c r="F102" s="594" t="str">
        <f t="shared" si="10"/>
        <v>ΠΕΙΡΑΙΑΣ</v>
      </c>
      <c r="G102" s="577" t="s">
        <v>146</v>
      </c>
      <c r="H102" s="596" t="s">
        <v>3</v>
      </c>
      <c r="I102" s="602" t="s">
        <v>9</v>
      </c>
      <c r="J102" s="821">
        <v>10</v>
      </c>
      <c r="K102" s="822"/>
      <c r="L102" s="823">
        <v>1</v>
      </c>
      <c r="M102" s="824"/>
      <c r="N102" s="1458"/>
      <c r="O102" s="825" t="s">
        <v>198</v>
      </c>
      <c r="P102" s="677" t="s">
        <v>367</v>
      </c>
      <c r="Q102" s="826">
        <v>2104297425</v>
      </c>
      <c r="R102" s="480" t="s">
        <v>199</v>
      </c>
      <c r="S102" s="531"/>
      <c r="T102" s="531"/>
      <c r="U102" s="531"/>
      <c r="V102" s="531"/>
      <c r="W102" s="531"/>
      <c r="X102" s="531"/>
      <c r="Y102" s="600"/>
      <c r="Z102" s="600"/>
      <c r="AA102" s="600"/>
      <c r="AB102" s="600"/>
      <c r="AC102" s="608"/>
      <c r="AD102" s="827"/>
    </row>
    <row r="103" spans="1:30" s="591" customFormat="1" ht="12" customHeight="1" x14ac:dyDescent="0.15">
      <c r="A103" s="571" t="s">
        <v>15</v>
      </c>
      <c r="B103" s="572" t="str">
        <f>LEFT(A103,3)</f>
        <v>230</v>
      </c>
      <c r="C103" s="573" t="s">
        <v>58</v>
      </c>
      <c r="D103" s="574" t="s">
        <v>61</v>
      </c>
      <c r="E103" s="650" t="str">
        <f>B103</f>
        <v>230</v>
      </c>
      <c r="F103" s="594" t="str">
        <f t="shared" si="10"/>
        <v>ΠΕΙΡΑΙΑΣ</v>
      </c>
      <c r="G103" s="577" t="s">
        <v>146</v>
      </c>
      <c r="H103" s="596" t="s">
        <v>3</v>
      </c>
      <c r="I103" s="602" t="s">
        <v>10</v>
      </c>
      <c r="J103" s="821">
        <v>14</v>
      </c>
      <c r="K103" s="822">
        <f>SUM(J101:J106)</f>
        <v>192</v>
      </c>
      <c r="L103" s="823"/>
      <c r="M103" s="824">
        <v>1</v>
      </c>
      <c r="N103" s="1458"/>
      <c r="O103" s="843" t="s">
        <v>198</v>
      </c>
      <c r="P103" s="656" t="s">
        <v>367</v>
      </c>
      <c r="Q103" s="829">
        <v>2104297425</v>
      </c>
      <c r="R103" s="435" t="s">
        <v>199</v>
      </c>
      <c r="S103" s="531"/>
      <c r="T103" s="531"/>
      <c r="U103" s="531"/>
      <c r="V103" s="531"/>
      <c r="W103" s="531"/>
      <c r="X103" s="531"/>
      <c r="Y103" s="600"/>
      <c r="Z103" s="600"/>
      <c r="AA103" s="600"/>
      <c r="AB103" s="600"/>
      <c r="AC103" s="608"/>
      <c r="AD103" s="827"/>
    </row>
    <row r="104" spans="1:30" s="591" customFormat="1" ht="12" customHeight="1" x14ac:dyDescent="0.15">
      <c r="A104" s="571" t="s">
        <v>15</v>
      </c>
      <c r="B104" s="572" t="str">
        <f t="shared" si="8"/>
        <v>230</v>
      </c>
      <c r="C104" s="573" t="s">
        <v>58</v>
      </c>
      <c r="D104" s="574" t="s">
        <v>61</v>
      </c>
      <c r="E104" s="650" t="str">
        <f t="shared" si="9"/>
        <v>230</v>
      </c>
      <c r="F104" s="594" t="str">
        <f t="shared" si="10"/>
        <v>ΠΕΙΡΑΙΑΣ</v>
      </c>
      <c r="G104" s="577" t="s">
        <v>146</v>
      </c>
      <c r="H104" s="596" t="s">
        <v>7</v>
      </c>
      <c r="I104" s="602" t="s">
        <v>8</v>
      </c>
      <c r="J104" s="651">
        <v>13</v>
      </c>
      <c r="K104" s="652"/>
      <c r="L104" s="716"/>
      <c r="M104" s="717">
        <v>1</v>
      </c>
      <c r="N104" s="1458"/>
      <c r="O104" s="676" t="s">
        <v>198</v>
      </c>
      <c r="P104" s="677" t="s">
        <v>367</v>
      </c>
      <c r="Q104" s="607">
        <v>2104297425</v>
      </c>
      <c r="R104" s="470" t="s">
        <v>199</v>
      </c>
      <c r="S104" s="773">
        <v>8</v>
      </c>
      <c r="T104" s="773">
        <v>7</v>
      </c>
      <c r="U104" s="773">
        <v>6</v>
      </c>
      <c r="V104" s="773">
        <v>9</v>
      </c>
      <c r="W104" s="773">
        <v>8</v>
      </c>
      <c r="X104" s="773">
        <v>9</v>
      </c>
      <c r="Y104" s="600" t="s">
        <v>130</v>
      </c>
      <c r="Z104" s="600" t="s">
        <v>138</v>
      </c>
      <c r="AA104" s="600"/>
      <c r="AB104" s="600" t="s">
        <v>137</v>
      </c>
      <c r="AC104" s="608" t="s">
        <v>130</v>
      </c>
      <c r="AD104" s="774"/>
    </row>
    <row r="105" spans="1:30" s="591" customFormat="1" ht="12" customHeight="1" x14ac:dyDescent="0.15">
      <c r="A105" s="571" t="s">
        <v>15</v>
      </c>
      <c r="B105" s="572" t="str">
        <f t="shared" si="8"/>
        <v>230</v>
      </c>
      <c r="C105" s="573" t="s">
        <v>58</v>
      </c>
      <c r="D105" s="574" t="s">
        <v>61</v>
      </c>
      <c r="E105" s="650" t="str">
        <f t="shared" si="9"/>
        <v>230</v>
      </c>
      <c r="F105" s="594" t="str">
        <f t="shared" si="0"/>
        <v>ΠΕΙΡΑΙΑΣ</v>
      </c>
      <c r="G105" s="577" t="s">
        <v>146</v>
      </c>
      <c r="H105" s="596" t="s">
        <v>7</v>
      </c>
      <c r="I105" s="602" t="s">
        <v>9</v>
      </c>
      <c r="J105" s="651">
        <v>104</v>
      </c>
      <c r="K105" s="652"/>
      <c r="L105" s="716">
        <v>7</v>
      </c>
      <c r="M105" s="717"/>
      <c r="N105" s="1458"/>
      <c r="O105" s="676" t="s">
        <v>198</v>
      </c>
      <c r="P105" s="677" t="s">
        <v>367</v>
      </c>
      <c r="Q105" s="607">
        <v>2104297425</v>
      </c>
      <c r="R105" s="470" t="s">
        <v>199</v>
      </c>
      <c r="S105" s="773"/>
      <c r="T105" s="773"/>
      <c r="U105" s="773"/>
      <c r="V105" s="773"/>
      <c r="W105" s="773"/>
      <c r="X105" s="773"/>
      <c r="Y105" s="600"/>
      <c r="Z105" s="600"/>
      <c r="AA105" s="600"/>
      <c r="AB105" s="600"/>
      <c r="AC105" s="608"/>
      <c r="AD105" s="774"/>
    </row>
    <row r="106" spans="1:30" s="591" customFormat="1" ht="12" customHeight="1" thickBot="1" x14ac:dyDescent="0.2">
      <c r="A106" s="571" t="s">
        <v>15</v>
      </c>
      <c r="B106" s="572" t="str">
        <f t="shared" si="8"/>
        <v>230</v>
      </c>
      <c r="C106" s="573" t="s">
        <v>58</v>
      </c>
      <c r="D106" s="574" t="s">
        <v>61</v>
      </c>
      <c r="E106" s="650" t="str">
        <f t="shared" si="9"/>
        <v>230</v>
      </c>
      <c r="F106" s="594" t="str">
        <f t="shared" si="0"/>
        <v>ΠΕΙΡΑΙΑΣ</v>
      </c>
      <c r="G106" s="577" t="s">
        <v>146</v>
      </c>
      <c r="H106" s="596" t="s">
        <v>7</v>
      </c>
      <c r="I106" s="602" t="s">
        <v>10</v>
      </c>
      <c r="J106" s="651">
        <v>49</v>
      </c>
      <c r="K106" s="787"/>
      <c r="L106" s="716"/>
      <c r="M106" s="717">
        <v>4</v>
      </c>
      <c r="N106" s="1459"/>
      <c r="O106" s="676" t="s">
        <v>198</v>
      </c>
      <c r="P106" s="677" t="s">
        <v>367</v>
      </c>
      <c r="Q106" s="607">
        <v>2104297425</v>
      </c>
      <c r="R106" s="470" t="s">
        <v>199</v>
      </c>
      <c r="S106" s="773"/>
      <c r="T106" s="773"/>
      <c r="U106" s="773"/>
      <c r="V106" s="773"/>
      <c r="W106" s="773"/>
      <c r="X106" s="773"/>
      <c r="Y106" s="600"/>
      <c r="Z106" s="600"/>
      <c r="AA106" s="600"/>
      <c r="AB106" s="600"/>
      <c r="AC106" s="608"/>
      <c r="AD106" s="774"/>
    </row>
    <row r="107" spans="1:30" s="591" customFormat="1" ht="12" customHeight="1" thickTop="1" x14ac:dyDescent="0.15">
      <c r="A107" s="571" t="s">
        <v>16</v>
      </c>
      <c r="B107" s="572" t="str">
        <f t="shared" si="8"/>
        <v>236</v>
      </c>
      <c r="C107" s="844" t="s">
        <v>64</v>
      </c>
      <c r="D107" s="711" t="s">
        <v>62</v>
      </c>
      <c r="E107" s="845" t="str">
        <f t="shared" si="9"/>
        <v>236</v>
      </c>
      <c r="F107" s="638" t="str">
        <f t="shared" si="0"/>
        <v>ΛΕΣΒΟΣ</v>
      </c>
      <c r="G107" s="639" t="str">
        <f t="shared" si="7"/>
        <v>236Α</v>
      </c>
      <c r="H107" s="640" t="s">
        <v>3</v>
      </c>
      <c r="I107" s="641" t="s">
        <v>8</v>
      </c>
      <c r="J107" s="813">
        <v>0</v>
      </c>
      <c r="K107" s="814"/>
      <c r="L107" s="815"/>
      <c r="M107" s="816">
        <v>0</v>
      </c>
      <c r="N107" s="1457" t="s">
        <v>423</v>
      </c>
      <c r="O107" s="817" t="s">
        <v>215</v>
      </c>
      <c r="P107" s="647" t="s">
        <v>221</v>
      </c>
      <c r="Q107" s="818">
        <v>2251027727</v>
      </c>
      <c r="R107" s="478" t="s">
        <v>184</v>
      </c>
      <c r="S107" s="819">
        <v>7</v>
      </c>
      <c r="T107" s="819">
        <v>3</v>
      </c>
      <c r="U107" s="819">
        <v>1</v>
      </c>
      <c r="V107" s="819">
        <v>4</v>
      </c>
      <c r="W107" s="819">
        <v>0</v>
      </c>
      <c r="X107" s="819">
        <v>9</v>
      </c>
      <c r="Y107" s="587" t="s">
        <v>130</v>
      </c>
      <c r="Z107" s="587" t="s">
        <v>185</v>
      </c>
      <c r="AA107" s="587"/>
      <c r="AB107" s="587" t="s">
        <v>137</v>
      </c>
      <c r="AC107" s="649" t="s">
        <v>130</v>
      </c>
      <c r="AD107" s="820"/>
    </row>
    <row r="108" spans="1:30" s="591" customFormat="1" ht="12" customHeight="1" x14ac:dyDescent="0.15">
      <c r="A108" s="571" t="s">
        <v>16</v>
      </c>
      <c r="B108" s="572" t="str">
        <f t="shared" si="8"/>
        <v>236</v>
      </c>
      <c r="C108" s="846" t="s">
        <v>64</v>
      </c>
      <c r="D108" s="574" t="s">
        <v>62</v>
      </c>
      <c r="E108" s="681" t="str">
        <f t="shared" si="9"/>
        <v>236</v>
      </c>
      <c r="F108" s="576" t="str">
        <f t="shared" si="0"/>
        <v>ΛΕΣΒΟΣ</v>
      </c>
      <c r="G108" s="595" t="str">
        <f t="shared" si="7"/>
        <v>236Α</v>
      </c>
      <c r="H108" s="578" t="s">
        <v>3</v>
      </c>
      <c r="I108" s="579" t="s">
        <v>9</v>
      </c>
      <c r="J108" s="835">
        <v>12</v>
      </c>
      <c r="K108" s="822"/>
      <c r="L108" s="837">
        <v>1</v>
      </c>
      <c r="M108" s="838"/>
      <c r="N108" s="1458"/>
      <c r="O108" s="839" t="s">
        <v>215</v>
      </c>
      <c r="P108" s="585" t="s">
        <v>221</v>
      </c>
      <c r="Q108" s="840">
        <v>2251027727</v>
      </c>
      <c r="R108" s="483" t="s">
        <v>184</v>
      </c>
      <c r="S108" s="841"/>
      <c r="T108" s="841"/>
      <c r="U108" s="841"/>
      <c r="V108" s="841"/>
      <c r="W108" s="841"/>
      <c r="X108" s="841"/>
      <c r="Y108" s="600"/>
      <c r="Z108" s="600"/>
      <c r="AA108" s="600"/>
      <c r="AB108" s="600"/>
      <c r="AC108" s="733"/>
      <c r="AD108" s="842"/>
    </row>
    <row r="109" spans="1:30" s="591" customFormat="1" ht="12" customHeight="1" x14ac:dyDescent="0.15">
      <c r="A109" s="571" t="s">
        <v>16</v>
      </c>
      <c r="B109" s="572" t="str">
        <f t="shared" si="8"/>
        <v>236</v>
      </c>
      <c r="C109" s="573" t="s">
        <v>64</v>
      </c>
      <c r="D109" s="574" t="s">
        <v>62</v>
      </c>
      <c r="E109" s="681" t="str">
        <f t="shared" si="9"/>
        <v>236</v>
      </c>
      <c r="F109" s="594" t="str">
        <f t="shared" si="0"/>
        <v>ΛΕΣΒΟΣ</v>
      </c>
      <c r="G109" s="595" t="str">
        <f t="shared" si="7"/>
        <v>236Α</v>
      </c>
      <c r="H109" s="596" t="s">
        <v>4</v>
      </c>
      <c r="I109" s="602" t="s">
        <v>8</v>
      </c>
      <c r="J109" s="821">
        <v>6</v>
      </c>
      <c r="K109" s="822"/>
      <c r="L109" s="823"/>
      <c r="M109" s="824">
        <v>1</v>
      </c>
      <c r="N109" s="1458"/>
      <c r="O109" s="825" t="s">
        <v>215</v>
      </c>
      <c r="P109" s="585" t="s">
        <v>221</v>
      </c>
      <c r="Q109" s="826">
        <v>2251027727</v>
      </c>
      <c r="R109" s="480" t="s">
        <v>184</v>
      </c>
      <c r="S109" s="531"/>
      <c r="T109" s="531"/>
      <c r="U109" s="531"/>
      <c r="V109" s="531"/>
      <c r="W109" s="531"/>
      <c r="X109" s="531"/>
      <c r="Y109" s="600"/>
      <c r="Z109" s="600"/>
      <c r="AA109" s="600"/>
      <c r="AB109" s="600"/>
      <c r="AC109" s="608"/>
      <c r="AD109" s="827"/>
    </row>
    <row r="110" spans="1:30" s="591" customFormat="1" ht="12" customHeight="1" x14ac:dyDescent="0.15">
      <c r="A110" s="571" t="s">
        <v>16</v>
      </c>
      <c r="B110" s="572" t="str">
        <f t="shared" si="8"/>
        <v>236</v>
      </c>
      <c r="C110" s="573" t="s">
        <v>64</v>
      </c>
      <c r="D110" s="574" t="s">
        <v>62</v>
      </c>
      <c r="E110" s="681" t="str">
        <f t="shared" si="9"/>
        <v>236</v>
      </c>
      <c r="F110" s="594" t="str">
        <f t="shared" si="0"/>
        <v>ΛΕΣΒΟΣ</v>
      </c>
      <c r="G110" s="595" t="str">
        <f t="shared" si="7"/>
        <v>236Α</v>
      </c>
      <c r="H110" s="596" t="s">
        <v>4</v>
      </c>
      <c r="I110" s="602" t="s">
        <v>9</v>
      </c>
      <c r="J110" s="821">
        <v>23</v>
      </c>
      <c r="K110" s="822"/>
      <c r="L110" s="823">
        <v>2</v>
      </c>
      <c r="M110" s="824"/>
      <c r="N110" s="1458"/>
      <c r="O110" s="843" t="s">
        <v>215</v>
      </c>
      <c r="P110" s="794" t="s">
        <v>221</v>
      </c>
      <c r="Q110" s="829">
        <v>2251027727</v>
      </c>
      <c r="R110" s="531" t="s">
        <v>184</v>
      </c>
      <c r="S110" s="531"/>
      <c r="T110" s="531"/>
      <c r="U110" s="531"/>
      <c r="V110" s="531"/>
      <c r="W110" s="531"/>
      <c r="X110" s="531"/>
      <c r="Y110" s="600"/>
      <c r="Z110" s="600"/>
      <c r="AA110" s="600"/>
      <c r="AB110" s="600"/>
      <c r="AC110" s="608"/>
      <c r="AD110" s="827"/>
    </row>
    <row r="111" spans="1:30" s="591" customFormat="1" ht="12" customHeight="1" x14ac:dyDescent="0.15">
      <c r="A111" s="571" t="s">
        <v>16</v>
      </c>
      <c r="B111" s="572" t="str">
        <f t="shared" si="8"/>
        <v>236</v>
      </c>
      <c r="C111" s="573" t="s">
        <v>64</v>
      </c>
      <c r="D111" s="616" t="s">
        <v>62</v>
      </c>
      <c r="E111" s="681" t="str">
        <f t="shared" si="9"/>
        <v>236</v>
      </c>
      <c r="F111" s="594" t="str">
        <f t="shared" si="0"/>
        <v>ΛΕΣΒΟΣ</v>
      </c>
      <c r="G111" s="595" t="str">
        <f t="shared" si="7"/>
        <v>236Α</v>
      </c>
      <c r="H111" s="596" t="s">
        <v>5</v>
      </c>
      <c r="I111" s="602" t="s">
        <v>8</v>
      </c>
      <c r="J111" s="821">
        <v>0</v>
      </c>
      <c r="K111" s="822">
        <f>SUM(J107:J116)</f>
        <v>85</v>
      </c>
      <c r="L111" s="823"/>
      <c r="M111" s="824"/>
      <c r="N111" s="1458"/>
      <c r="O111" s="825" t="s">
        <v>215</v>
      </c>
      <c r="P111" s="585" t="s">
        <v>221</v>
      </c>
      <c r="Q111" s="826">
        <v>2251027727</v>
      </c>
      <c r="R111" s="480" t="s">
        <v>184</v>
      </c>
      <c r="S111" s="531"/>
      <c r="T111" s="531"/>
      <c r="U111" s="531"/>
      <c r="V111" s="531"/>
      <c r="W111" s="531"/>
      <c r="X111" s="531"/>
      <c r="Y111" s="600"/>
      <c r="Z111" s="600"/>
      <c r="AA111" s="600"/>
      <c r="AB111" s="600"/>
      <c r="AC111" s="608"/>
      <c r="AD111" s="827"/>
    </row>
    <row r="112" spans="1:30" s="591" customFormat="1" ht="12" customHeight="1" x14ac:dyDescent="0.15">
      <c r="A112" s="571" t="s">
        <v>16</v>
      </c>
      <c r="B112" s="572" t="str">
        <f t="shared" si="8"/>
        <v>236</v>
      </c>
      <c r="C112" s="573" t="s">
        <v>64</v>
      </c>
      <c r="D112" s="574" t="s">
        <v>62</v>
      </c>
      <c r="E112" s="681" t="str">
        <f t="shared" si="9"/>
        <v>236</v>
      </c>
      <c r="F112" s="594" t="str">
        <f t="shared" si="0"/>
        <v>ΛΕΣΒΟΣ</v>
      </c>
      <c r="G112" s="595" t="str">
        <f t="shared" si="7"/>
        <v>236Α</v>
      </c>
      <c r="H112" s="596" t="s">
        <v>5</v>
      </c>
      <c r="I112" s="602" t="s">
        <v>9</v>
      </c>
      <c r="J112" s="821">
        <v>13</v>
      </c>
      <c r="K112" s="822"/>
      <c r="L112" s="823">
        <v>1</v>
      </c>
      <c r="M112" s="824"/>
      <c r="N112" s="1458"/>
      <c r="O112" s="825" t="s">
        <v>215</v>
      </c>
      <c r="P112" s="585" t="s">
        <v>221</v>
      </c>
      <c r="Q112" s="826">
        <v>2251027727</v>
      </c>
      <c r="R112" s="480" t="s">
        <v>184</v>
      </c>
      <c r="S112" s="531"/>
      <c r="T112" s="531"/>
      <c r="U112" s="531"/>
      <c r="V112" s="531"/>
      <c r="W112" s="531"/>
      <c r="X112" s="531"/>
      <c r="Y112" s="600"/>
      <c r="Z112" s="600"/>
      <c r="AA112" s="600"/>
      <c r="AB112" s="600"/>
      <c r="AC112" s="608"/>
      <c r="AD112" s="827"/>
    </row>
    <row r="113" spans="1:30" s="591" customFormat="1" ht="12" customHeight="1" x14ac:dyDescent="0.15">
      <c r="A113" s="571" t="s">
        <v>16</v>
      </c>
      <c r="B113" s="572" t="str">
        <f t="shared" si="8"/>
        <v>236</v>
      </c>
      <c r="C113" s="573" t="s">
        <v>64</v>
      </c>
      <c r="D113" s="574" t="s">
        <v>62</v>
      </c>
      <c r="E113" s="681" t="str">
        <f t="shared" si="9"/>
        <v>236</v>
      </c>
      <c r="F113" s="594" t="str">
        <f t="shared" si="0"/>
        <v>ΛΕΣΒΟΣ</v>
      </c>
      <c r="G113" s="595" t="str">
        <f t="shared" si="7"/>
        <v>236Α</v>
      </c>
      <c r="H113" s="596" t="s">
        <v>7</v>
      </c>
      <c r="I113" s="602" t="s">
        <v>8</v>
      </c>
      <c r="J113" s="821">
        <v>2</v>
      </c>
      <c r="K113" s="822"/>
      <c r="L113" s="847"/>
      <c r="M113" s="848">
        <v>1</v>
      </c>
      <c r="N113" s="1458"/>
      <c r="O113" s="825" t="s">
        <v>215</v>
      </c>
      <c r="P113" s="585" t="s">
        <v>221</v>
      </c>
      <c r="Q113" s="826">
        <v>2251027727</v>
      </c>
      <c r="R113" s="480" t="s">
        <v>184</v>
      </c>
      <c r="S113" s="531"/>
      <c r="T113" s="531"/>
      <c r="U113" s="531"/>
      <c r="V113" s="531"/>
      <c r="W113" s="531"/>
      <c r="X113" s="531"/>
      <c r="Y113" s="600"/>
      <c r="Z113" s="600"/>
      <c r="AA113" s="600"/>
      <c r="AB113" s="600"/>
      <c r="AC113" s="608"/>
      <c r="AD113" s="827"/>
    </row>
    <row r="114" spans="1:30" s="591" customFormat="1" ht="12" customHeight="1" x14ac:dyDescent="0.15">
      <c r="A114" s="571" t="s">
        <v>16</v>
      </c>
      <c r="B114" s="572" t="str">
        <f t="shared" si="8"/>
        <v>236</v>
      </c>
      <c r="C114" s="573" t="s">
        <v>64</v>
      </c>
      <c r="D114" s="574" t="s">
        <v>62</v>
      </c>
      <c r="E114" s="681" t="str">
        <f t="shared" si="9"/>
        <v>236</v>
      </c>
      <c r="F114" s="594" t="str">
        <f t="shared" si="0"/>
        <v>ΛΕΣΒΟΣ</v>
      </c>
      <c r="G114" s="595" t="str">
        <f t="shared" si="7"/>
        <v>236Α</v>
      </c>
      <c r="H114" s="596" t="s">
        <v>7</v>
      </c>
      <c r="I114" s="602" t="s">
        <v>9</v>
      </c>
      <c r="J114" s="821">
        <v>21</v>
      </c>
      <c r="K114" s="822"/>
      <c r="L114" s="823">
        <v>2</v>
      </c>
      <c r="M114" s="824"/>
      <c r="N114" s="1458"/>
      <c r="O114" s="825" t="s">
        <v>215</v>
      </c>
      <c r="P114" s="585" t="s">
        <v>221</v>
      </c>
      <c r="Q114" s="826">
        <v>2251027727</v>
      </c>
      <c r="R114" s="480" t="s">
        <v>184</v>
      </c>
      <c r="S114" s="531"/>
      <c r="T114" s="531"/>
      <c r="U114" s="531"/>
      <c r="V114" s="531"/>
      <c r="W114" s="531"/>
      <c r="X114" s="531"/>
      <c r="Y114" s="600"/>
      <c r="Z114" s="600"/>
      <c r="AA114" s="600"/>
      <c r="AB114" s="600"/>
      <c r="AC114" s="608"/>
      <c r="AD114" s="827"/>
    </row>
    <row r="115" spans="1:30" s="591" customFormat="1" ht="12" customHeight="1" x14ac:dyDescent="0.15">
      <c r="A115" s="571" t="s">
        <v>16</v>
      </c>
      <c r="B115" s="572" t="str">
        <f t="shared" si="8"/>
        <v>236</v>
      </c>
      <c r="C115" s="573" t="s">
        <v>64</v>
      </c>
      <c r="D115" s="574" t="s">
        <v>62</v>
      </c>
      <c r="E115" s="681" t="str">
        <f t="shared" si="9"/>
        <v>236</v>
      </c>
      <c r="F115" s="594" t="str">
        <f t="shared" si="0"/>
        <v>ΛΕΣΒΟΣ</v>
      </c>
      <c r="G115" s="595" t="str">
        <f t="shared" si="7"/>
        <v>236Α</v>
      </c>
      <c r="H115" s="596" t="s">
        <v>6</v>
      </c>
      <c r="I115" s="602" t="s">
        <v>8</v>
      </c>
      <c r="J115" s="849">
        <v>1</v>
      </c>
      <c r="K115" s="850"/>
      <c r="L115" s="851"/>
      <c r="M115" s="852">
        <v>1</v>
      </c>
      <c r="N115" s="1458"/>
      <c r="O115" s="825" t="s">
        <v>215</v>
      </c>
      <c r="P115" s="585" t="s">
        <v>221</v>
      </c>
      <c r="Q115" s="826">
        <v>2251027727</v>
      </c>
      <c r="R115" s="480" t="s">
        <v>184</v>
      </c>
      <c r="S115" s="531"/>
      <c r="T115" s="531"/>
      <c r="U115" s="531"/>
      <c r="V115" s="531"/>
      <c r="W115" s="531"/>
      <c r="X115" s="531"/>
      <c r="Y115" s="600"/>
      <c r="Z115" s="600"/>
      <c r="AA115" s="600"/>
      <c r="AB115" s="600"/>
      <c r="AC115" s="608"/>
      <c r="AD115" s="827"/>
    </row>
    <row r="116" spans="1:30" s="591" customFormat="1" ht="12" customHeight="1" thickBot="1" x14ac:dyDescent="0.2">
      <c r="A116" s="571" t="s">
        <v>16</v>
      </c>
      <c r="B116" s="572" t="str">
        <f t="shared" si="8"/>
        <v>236</v>
      </c>
      <c r="C116" s="783" t="s">
        <v>64</v>
      </c>
      <c r="D116" s="784" t="s">
        <v>62</v>
      </c>
      <c r="E116" s="748" t="str">
        <f t="shared" si="9"/>
        <v>236</v>
      </c>
      <c r="F116" s="749" t="str">
        <f t="shared" si="0"/>
        <v>ΛΕΣΒΟΣ</v>
      </c>
      <c r="G116" s="785" t="str">
        <f t="shared" si="7"/>
        <v>236Α</v>
      </c>
      <c r="H116" s="750" t="s">
        <v>6</v>
      </c>
      <c r="I116" s="751" t="s">
        <v>9</v>
      </c>
      <c r="J116" s="853">
        <v>7</v>
      </c>
      <c r="K116" s="854"/>
      <c r="L116" s="855">
        <v>1</v>
      </c>
      <c r="M116" s="856"/>
      <c r="N116" s="1459"/>
      <c r="O116" s="857" t="s">
        <v>215</v>
      </c>
      <c r="P116" s="790" t="s">
        <v>221</v>
      </c>
      <c r="Q116" s="858">
        <v>2251027727</v>
      </c>
      <c r="R116" s="489" t="s">
        <v>184</v>
      </c>
      <c r="S116" s="859"/>
      <c r="T116" s="859"/>
      <c r="U116" s="859"/>
      <c r="V116" s="859"/>
      <c r="W116" s="859"/>
      <c r="X116" s="859"/>
      <c r="Y116" s="760"/>
      <c r="Z116" s="760"/>
      <c r="AA116" s="760"/>
      <c r="AB116" s="760"/>
      <c r="AC116" s="761"/>
      <c r="AD116" s="860"/>
    </row>
    <row r="117" spans="1:30" s="591" customFormat="1" ht="12" customHeight="1" thickTop="1" x14ac:dyDescent="0.15">
      <c r="A117" s="571" t="s">
        <v>17</v>
      </c>
      <c r="B117" s="572" t="str">
        <f t="shared" si="8"/>
        <v>237</v>
      </c>
      <c r="C117" s="846" t="s">
        <v>64</v>
      </c>
      <c r="D117" s="574" t="s">
        <v>63</v>
      </c>
      <c r="E117" s="861" t="str">
        <f t="shared" si="9"/>
        <v>237</v>
      </c>
      <c r="F117" s="862" t="str">
        <f t="shared" si="0"/>
        <v>ΣΑΜΟΣ</v>
      </c>
      <c r="G117" s="577" t="str">
        <f t="shared" si="7"/>
        <v>237Α</v>
      </c>
      <c r="H117" s="763" t="s">
        <v>3</v>
      </c>
      <c r="I117" s="764" t="s">
        <v>8</v>
      </c>
      <c r="J117" s="863">
        <v>0</v>
      </c>
      <c r="K117" s="822"/>
      <c r="L117" s="864"/>
      <c r="M117" s="865">
        <v>0</v>
      </c>
      <c r="N117" s="1457" t="s">
        <v>469</v>
      </c>
      <c r="O117" s="866" t="s">
        <v>210</v>
      </c>
      <c r="P117" s="585" t="s">
        <v>220</v>
      </c>
      <c r="Q117" s="867">
        <v>2273028966</v>
      </c>
      <c r="R117" s="544" t="s">
        <v>186</v>
      </c>
      <c r="S117" s="868">
        <v>4</v>
      </c>
      <c r="T117" s="868">
        <v>4</v>
      </c>
      <c r="U117" s="868">
        <v>3</v>
      </c>
      <c r="V117" s="868">
        <v>3</v>
      </c>
      <c r="W117" s="868"/>
      <c r="X117" s="868">
        <v>10</v>
      </c>
      <c r="Y117" s="599" t="s">
        <v>132</v>
      </c>
      <c r="Z117" s="599" t="s">
        <v>137</v>
      </c>
      <c r="AA117" s="599"/>
      <c r="AB117" s="599" t="s">
        <v>137</v>
      </c>
      <c r="AC117" s="771" t="s">
        <v>132</v>
      </c>
      <c r="AD117" s="1471" t="s">
        <v>187</v>
      </c>
    </row>
    <row r="118" spans="1:30" s="591" customFormat="1" ht="12" customHeight="1" x14ac:dyDescent="0.15">
      <c r="A118" s="571" t="s">
        <v>17</v>
      </c>
      <c r="B118" s="572" t="str">
        <f t="shared" si="8"/>
        <v>237</v>
      </c>
      <c r="C118" s="846" t="s">
        <v>64</v>
      </c>
      <c r="D118" s="574" t="s">
        <v>63</v>
      </c>
      <c r="E118" s="681" t="str">
        <f t="shared" si="9"/>
        <v>237</v>
      </c>
      <c r="F118" s="594" t="str">
        <f t="shared" si="0"/>
        <v>ΣΑΜΟΣ</v>
      </c>
      <c r="G118" s="595" t="str">
        <f t="shared" si="7"/>
        <v>237Α</v>
      </c>
      <c r="H118" s="596" t="s">
        <v>3</v>
      </c>
      <c r="I118" s="602" t="s">
        <v>9</v>
      </c>
      <c r="J118" s="821">
        <v>0</v>
      </c>
      <c r="K118" s="822"/>
      <c r="L118" s="823">
        <v>0</v>
      </c>
      <c r="M118" s="824"/>
      <c r="N118" s="1458"/>
      <c r="O118" s="825" t="s">
        <v>210</v>
      </c>
      <c r="P118" s="585" t="s">
        <v>220</v>
      </c>
      <c r="Q118" s="826">
        <v>2273028966</v>
      </c>
      <c r="R118" s="480" t="s">
        <v>186</v>
      </c>
      <c r="S118" s="531"/>
      <c r="T118" s="531"/>
      <c r="U118" s="531"/>
      <c r="V118" s="531"/>
      <c r="W118" s="531"/>
      <c r="X118" s="531"/>
      <c r="Y118" s="600"/>
      <c r="Z118" s="600"/>
      <c r="AA118" s="600"/>
      <c r="AB118" s="600"/>
      <c r="AC118" s="608"/>
      <c r="AD118" s="1472"/>
    </row>
    <row r="119" spans="1:30" s="591" customFormat="1" ht="12" customHeight="1" x14ac:dyDescent="0.15">
      <c r="A119" s="571" t="s">
        <v>17</v>
      </c>
      <c r="B119" s="572" t="str">
        <f t="shared" si="8"/>
        <v>237</v>
      </c>
      <c r="C119" s="680" t="s">
        <v>64</v>
      </c>
      <c r="D119" s="574" t="s">
        <v>63</v>
      </c>
      <c r="E119" s="681" t="str">
        <f t="shared" si="9"/>
        <v>237</v>
      </c>
      <c r="F119" s="594" t="str">
        <f t="shared" si="0"/>
        <v>ΣΑΜΟΣ</v>
      </c>
      <c r="G119" s="595" t="str">
        <f t="shared" si="7"/>
        <v>237Α</v>
      </c>
      <c r="H119" s="596" t="s">
        <v>4</v>
      </c>
      <c r="I119" s="602" t="s">
        <v>8</v>
      </c>
      <c r="J119" s="821">
        <v>8</v>
      </c>
      <c r="K119" s="822"/>
      <c r="L119" s="823"/>
      <c r="M119" s="824">
        <v>1</v>
      </c>
      <c r="N119" s="1458"/>
      <c r="O119" s="825" t="s">
        <v>210</v>
      </c>
      <c r="P119" s="585" t="s">
        <v>220</v>
      </c>
      <c r="Q119" s="826">
        <v>2273028966</v>
      </c>
      <c r="R119" s="480" t="s">
        <v>186</v>
      </c>
      <c r="S119" s="531"/>
      <c r="T119" s="531"/>
      <c r="U119" s="531"/>
      <c r="V119" s="531"/>
      <c r="W119" s="531"/>
      <c r="X119" s="531"/>
      <c r="Y119" s="600"/>
      <c r="Z119" s="600"/>
      <c r="AA119" s="600"/>
      <c r="AB119" s="600"/>
      <c r="AC119" s="608"/>
      <c r="AD119" s="1472"/>
    </row>
    <row r="120" spans="1:30" s="591" customFormat="1" ht="12" customHeight="1" x14ac:dyDescent="0.15">
      <c r="A120" s="571" t="s">
        <v>17</v>
      </c>
      <c r="B120" s="572" t="str">
        <f t="shared" si="8"/>
        <v>237</v>
      </c>
      <c r="C120" s="573" t="s">
        <v>64</v>
      </c>
      <c r="D120" s="574" t="s">
        <v>63</v>
      </c>
      <c r="E120" s="681" t="str">
        <f t="shared" si="9"/>
        <v>237</v>
      </c>
      <c r="F120" s="594" t="str">
        <f t="shared" si="0"/>
        <v>ΣΑΜΟΣ</v>
      </c>
      <c r="G120" s="595" t="str">
        <f t="shared" si="7"/>
        <v>237Α</v>
      </c>
      <c r="H120" s="596" t="s">
        <v>4</v>
      </c>
      <c r="I120" s="602" t="s">
        <v>9</v>
      </c>
      <c r="J120" s="821">
        <v>1</v>
      </c>
      <c r="K120" s="822"/>
      <c r="L120" s="823">
        <v>1</v>
      </c>
      <c r="M120" s="824"/>
      <c r="N120" s="1458"/>
      <c r="O120" s="825" t="s">
        <v>210</v>
      </c>
      <c r="P120" s="585" t="s">
        <v>220</v>
      </c>
      <c r="Q120" s="826">
        <v>2273028966</v>
      </c>
      <c r="R120" s="480" t="s">
        <v>186</v>
      </c>
      <c r="S120" s="531"/>
      <c r="T120" s="531"/>
      <c r="U120" s="531"/>
      <c r="V120" s="531"/>
      <c r="W120" s="531"/>
      <c r="X120" s="531"/>
      <c r="Y120" s="600"/>
      <c r="Z120" s="600"/>
      <c r="AA120" s="600"/>
      <c r="AB120" s="600"/>
      <c r="AC120" s="608"/>
      <c r="AD120" s="1472"/>
    </row>
    <row r="121" spans="1:30" s="591" customFormat="1" ht="12" customHeight="1" x14ac:dyDescent="0.15">
      <c r="A121" s="571" t="s">
        <v>17</v>
      </c>
      <c r="B121" s="572" t="str">
        <f t="shared" si="8"/>
        <v>237</v>
      </c>
      <c r="C121" s="573" t="s">
        <v>64</v>
      </c>
      <c r="D121" s="616" t="s">
        <v>63</v>
      </c>
      <c r="E121" s="681" t="str">
        <f t="shared" si="9"/>
        <v>237</v>
      </c>
      <c r="F121" s="594" t="str">
        <f t="shared" si="0"/>
        <v>ΣΑΜΟΣ</v>
      </c>
      <c r="G121" s="595" t="str">
        <f t="shared" si="7"/>
        <v>237Α</v>
      </c>
      <c r="H121" s="596" t="s">
        <v>5</v>
      </c>
      <c r="I121" s="602" t="s">
        <v>8</v>
      </c>
      <c r="J121" s="821">
        <v>18</v>
      </c>
      <c r="K121" s="822">
        <f>SUM(J117:J126)</f>
        <v>51</v>
      </c>
      <c r="L121" s="823"/>
      <c r="M121" s="824">
        <v>2</v>
      </c>
      <c r="N121" s="1458"/>
      <c r="O121" s="843" t="s">
        <v>210</v>
      </c>
      <c r="P121" s="612" t="s">
        <v>220</v>
      </c>
      <c r="Q121" s="829">
        <v>2273028966</v>
      </c>
      <c r="R121" s="435" t="s">
        <v>186</v>
      </c>
      <c r="S121" s="531"/>
      <c r="T121" s="531"/>
      <c r="U121" s="531"/>
      <c r="V121" s="531"/>
      <c r="W121" s="531"/>
      <c r="X121" s="531"/>
      <c r="Y121" s="600"/>
      <c r="Z121" s="600"/>
      <c r="AA121" s="600"/>
      <c r="AB121" s="600"/>
      <c r="AC121" s="608"/>
      <c r="AD121" s="1472"/>
    </row>
    <row r="122" spans="1:30" s="591" customFormat="1" ht="12" customHeight="1" x14ac:dyDescent="0.15">
      <c r="A122" s="571" t="s">
        <v>17</v>
      </c>
      <c r="B122" s="572" t="str">
        <f t="shared" si="8"/>
        <v>237</v>
      </c>
      <c r="C122" s="573" t="s">
        <v>64</v>
      </c>
      <c r="D122" s="574" t="s">
        <v>63</v>
      </c>
      <c r="E122" s="681" t="str">
        <f t="shared" si="9"/>
        <v>237</v>
      </c>
      <c r="F122" s="594" t="str">
        <f t="shared" si="0"/>
        <v>ΣΑΜΟΣ</v>
      </c>
      <c r="G122" s="595" t="str">
        <f t="shared" si="7"/>
        <v>237Α</v>
      </c>
      <c r="H122" s="596" t="s">
        <v>5</v>
      </c>
      <c r="I122" s="602" t="s">
        <v>9</v>
      </c>
      <c r="J122" s="821">
        <v>15</v>
      </c>
      <c r="K122" s="822"/>
      <c r="L122" s="823">
        <v>2</v>
      </c>
      <c r="M122" s="824"/>
      <c r="N122" s="1458"/>
      <c r="O122" s="825" t="s">
        <v>210</v>
      </c>
      <c r="P122" s="585" t="s">
        <v>220</v>
      </c>
      <c r="Q122" s="826">
        <v>2273028966</v>
      </c>
      <c r="R122" s="480" t="s">
        <v>186</v>
      </c>
      <c r="S122" s="531"/>
      <c r="T122" s="531"/>
      <c r="U122" s="531"/>
      <c r="V122" s="531"/>
      <c r="W122" s="531"/>
      <c r="X122" s="531"/>
      <c r="Y122" s="600"/>
      <c r="Z122" s="600"/>
      <c r="AA122" s="600"/>
      <c r="AB122" s="600"/>
      <c r="AC122" s="608"/>
      <c r="AD122" s="1472"/>
    </row>
    <row r="123" spans="1:30" s="591" customFormat="1" ht="12" customHeight="1" x14ac:dyDescent="0.15">
      <c r="A123" s="571" t="s">
        <v>17</v>
      </c>
      <c r="B123" s="572" t="str">
        <f t="shared" si="8"/>
        <v>237</v>
      </c>
      <c r="C123" s="573" t="s">
        <v>64</v>
      </c>
      <c r="D123" s="574" t="s">
        <v>63</v>
      </c>
      <c r="E123" s="681" t="str">
        <f t="shared" si="9"/>
        <v>237</v>
      </c>
      <c r="F123" s="594" t="str">
        <f t="shared" si="0"/>
        <v>ΣΑΜΟΣ</v>
      </c>
      <c r="G123" s="595" t="str">
        <f t="shared" si="7"/>
        <v>237Α</v>
      </c>
      <c r="H123" s="596" t="s">
        <v>7</v>
      </c>
      <c r="I123" s="602" t="s">
        <v>8</v>
      </c>
      <c r="J123" s="821">
        <v>0</v>
      </c>
      <c r="K123" s="822"/>
      <c r="L123" s="823"/>
      <c r="M123" s="824" t="s">
        <v>169</v>
      </c>
      <c r="N123" s="1458"/>
      <c r="O123" s="825" t="s">
        <v>210</v>
      </c>
      <c r="P123" s="585" t="s">
        <v>220</v>
      </c>
      <c r="Q123" s="826">
        <v>2273028966</v>
      </c>
      <c r="R123" s="480" t="s">
        <v>186</v>
      </c>
      <c r="S123" s="531"/>
      <c r="T123" s="531"/>
      <c r="U123" s="531"/>
      <c r="V123" s="531"/>
      <c r="W123" s="531"/>
      <c r="X123" s="531"/>
      <c r="Y123" s="600"/>
      <c r="Z123" s="600"/>
      <c r="AA123" s="600"/>
      <c r="AB123" s="600"/>
      <c r="AC123" s="608"/>
      <c r="AD123" s="1472"/>
    </row>
    <row r="124" spans="1:30" s="591" customFormat="1" ht="12" customHeight="1" x14ac:dyDescent="0.15">
      <c r="A124" s="571" t="s">
        <v>17</v>
      </c>
      <c r="B124" s="572" t="str">
        <f t="shared" si="8"/>
        <v>237</v>
      </c>
      <c r="C124" s="573" t="s">
        <v>64</v>
      </c>
      <c r="D124" s="574" t="s">
        <v>63</v>
      </c>
      <c r="E124" s="681" t="str">
        <f t="shared" si="9"/>
        <v>237</v>
      </c>
      <c r="F124" s="594" t="str">
        <f t="shared" si="0"/>
        <v>ΣΑΜΟΣ</v>
      </c>
      <c r="G124" s="595" t="str">
        <f t="shared" si="7"/>
        <v>237Α</v>
      </c>
      <c r="H124" s="596" t="s">
        <v>7</v>
      </c>
      <c r="I124" s="602" t="s">
        <v>9</v>
      </c>
      <c r="J124" s="821">
        <v>2</v>
      </c>
      <c r="K124" s="822"/>
      <c r="L124" s="824" t="s">
        <v>169</v>
      </c>
      <c r="M124" s="824"/>
      <c r="N124" s="1458"/>
      <c r="O124" s="825" t="s">
        <v>210</v>
      </c>
      <c r="P124" s="585" t="s">
        <v>220</v>
      </c>
      <c r="Q124" s="826">
        <v>2273028966</v>
      </c>
      <c r="R124" s="480" t="s">
        <v>186</v>
      </c>
      <c r="S124" s="531"/>
      <c r="T124" s="531"/>
      <c r="U124" s="531"/>
      <c r="V124" s="531"/>
      <c r="W124" s="531"/>
      <c r="X124" s="531"/>
      <c r="Y124" s="600"/>
      <c r="Z124" s="600"/>
      <c r="AA124" s="600"/>
      <c r="AB124" s="600"/>
      <c r="AC124" s="608"/>
      <c r="AD124" s="1472"/>
    </row>
    <row r="125" spans="1:30" s="591" customFormat="1" ht="12" customHeight="1" x14ac:dyDescent="0.15">
      <c r="A125" s="571" t="s">
        <v>17</v>
      </c>
      <c r="B125" s="572" t="str">
        <f t="shared" si="8"/>
        <v>237</v>
      </c>
      <c r="C125" s="573" t="s">
        <v>64</v>
      </c>
      <c r="D125" s="574" t="s">
        <v>63</v>
      </c>
      <c r="E125" s="681" t="str">
        <f t="shared" si="9"/>
        <v>237</v>
      </c>
      <c r="F125" s="623" t="str">
        <f t="shared" ref="F125:F184" si="11">RIGHT(A125,LEN(A125)-5)</f>
        <v>ΣΑΜΟΣ</v>
      </c>
      <c r="G125" s="595" t="str">
        <f t="shared" si="7"/>
        <v>237Α</v>
      </c>
      <c r="H125" s="625" t="s">
        <v>6</v>
      </c>
      <c r="I125" s="626" t="s">
        <v>8</v>
      </c>
      <c r="J125" s="869">
        <v>1</v>
      </c>
      <c r="K125" s="850"/>
      <c r="L125" s="870"/>
      <c r="M125" s="871">
        <v>1</v>
      </c>
      <c r="N125" s="1458"/>
      <c r="O125" s="872" t="s">
        <v>210</v>
      </c>
      <c r="P125" s="585" t="s">
        <v>220</v>
      </c>
      <c r="Q125" s="873">
        <v>2273028966</v>
      </c>
      <c r="R125" s="487" t="s">
        <v>186</v>
      </c>
      <c r="S125" s="874"/>
      <c r="T125" s="874"/>
      <c r="U125" s="874"/>
      <c r="V125" s="874"/>
      <c r="W125" s="874"/>
      <c r="X125" s="874"/>
      <c r="Y125" s="600"/>
      <c r="Z125" s="600"/>
      <c r="AA125" s="600"/>
      <c r="AB125" s="600"/>
      <c r="AC125" s="635"/>
      <c r="AD125" s="1472"/>
    </row>
    <row r="126" spans="1:30" s="591" customFormat="1" ht="12" customHeight="1" thickBot="1" x14ac:dyDescent="0.2">
      <c r="A126" s="571" t="s">
        <v>17</v>
      </c>
      <c r="B126" s="572" t="str">
        <f t="shared" si="8"/>
        <v>237</v>
      </c>
      <c r="C126" s="573" t="s">
        <v>64</v>
      </c>
      <c r="D126" s="574" t="s">
        <v>63</v>
      </c>
      <c r="E126" s="681" t="str">
        <f t="shared" si="9"/>
        <v>237</v>
      </c>
      <c r="F126" s="623" t="str">
        <f t="shared" si="11"/>
        <v>ΣΑΜΟΣ</v>
      </c>
      <c r="G126" s="624" t="str">
        <f t="shared" si="7"/>
        <v>237Α</v>
      </c>
      <c r="H126" s="750" t="s">
        <v>6</v>
      </c>
      <c r="I126" s="751" t="s">
        <v>9</v>
      </c>
      <c r="J126" s="853">
        <v>6</v>
      </c>
      <c r="K126" s="854"/>
      <c r="L126" s="855">
        <v>1</v>
      </c>
      <c r="M126" s="856"/>
      <c r="N126" s="1459"/>
      <c r="O126" s="857" t="s">
        <v>210</v>
      </c>
      <c r="P126" s="632" t="s">
        <v>220</v>
      </c>
      <c r="Q126" s="858">
        <v>2273028966</v>
      </c>
      <c r="R126" s="489" t="s">
        <v>186</v>
      </c>
      <c r="S126" s="859"/>
      <c r="T126" s="859"/>
      <c r="U126" s="859"/>
      <c r="V126" s="859"/>
      <c r="W126" s="859"/>
      <c r="X126" s="859"/>
      <c r="Y126" s="760"/>
      <c r="Z126" s="760"/>
      <c r="AA126" s="760"/>
      <c r="AB126" s="760"/>
      <c r="AC126" s="761"/>
      <c r="AD126" s="1473"/>
    </row>
    <row r="127" spans="1:30" s="591" customFormat="1" ht="12" customHeight="1" thickTop="1" x14ac:dyDescent="0.15">
      <c r="A127" s="571" t="s">
        <v>18</v>
      </c>
      <c r="B127" s="572" t="str">
        <f t="shared" si="8"/>
        <v>238</v>
      </c>
      <c r="C127" s="573" t="s">
        <v>64</v>
      </c>
      <c r="D127" s="711" t="s">
        <v>65</v>
      </c>
      <c r="E127" s="845" t="str">
        <f t="shared" si="9"/>
        <v>238</v>
      </c>
      <c r="F127" s="638" t="str">
        <f t="shared" si="11"/>
        <v>ΧΙΟΣ</v>
      </c>
      <c r="G127" s="639" t="str">
        <f t="shared" si="7"/>
        <v>238Α</v>
      </c>
      <c r="H127" s="578" t="s">
        <v>3</v>
      </c>
      <c r="I127" s="579" t="s">
        <v>8</v>
      </c>
      <c r="J127" s="835">
        <v>0</v>
      </c>
      <c r="K127" s="814"/>
      <c r="L127" s="837"/>
      <c r="M127" s="838">
        <v>0</v>
      </c>
      <c r="N127" s="1457" t="s">
        <v>424</v>
      </c>
      <c r="O127" s="839" t="s">
        <v>188</v>
      </c>
      <c r="P127" s="647" t="s">
        <v>219</v>
      </c>
      <c r="Q127" s="840" t="s">
        <v>189</v>
      </c>
      <c r="R127" s="483" t="s">
        <v>190</v>
      </c>
      <c r="S127" s="841">
        <v>9</v>
      </c>
      <c r="T127" s="841">
        <v>7</v>
      </c>
      <c r="U127" s="841">
        <v>3</v>
      </c>
      <c r="V127" s="841">
        <v>5</v>
      </c>
      <c r="W127" s="841">
        <v>4</v>
      </c>
      <c r="X127" s="841">
        <v>3</v>
      </c>
      <c r="Y127" s="587" t="s">
        <v>130</v>
      </c>
      <c r="Z127" s="587" t="s">
        <v>137</v>
      </c>
      <c r="AA127" s="587" t="s">
        <v>131</v>
      </c>
      <c r="AB127" s="587" t="s">
        <v>137</v>
      </c>
      <c r="AC127" s="733" t="s">
        <v>130</v>
      </c>
      <c r="AD127" s="842"/>
    </row>
    <row r="128" spans="1:30" s="591" customFormat="1" ht="12" customHeight="1" x14ac:dyDescent="0.15">
      <c r="A128" s="571" t="s">
        <v>18</v>
      </c>
      <c r="B128" s="572" t="str">
        <f t="shared" si="8"/>
        <v>238</v>
      </c>
      <c r="C128" s="573" t="s">
        <v>64</v>
      </c>
      <c r="D128" s="574" t="s">
        <v>65</v>
      </c>
      <c r="E128" s="681" t="str">
        <f t="shared" si="9"/>
        <v>238</v>
      </c>
      <c r="F128" s="576" t="str">
        <f t="shared" si="11"/>
        <v>ΧΙΟΣ</v>
      </c>
      <c r="G128" s="595" t="str">
        <f t="shared" si="7"/>
        <v>238Α</v>
      </c>
      <c r="H128" s="578" t="s">
        <v>3</v>
      </c>
      <c r="I128" s="579" t="s">
        <v>9</v>
      </c>
      <c r="J128" s="835">
        <v>1</v>
      </c>
      <c r="K128" s="822"/>
      <c r="L128" s="837" t="s">
        <v>169</v>
      </c>
      <c r="M128" s="838"/>
      <c r="N128" s="1458"/>
      <c r="O128" s="839" t="s">
        <v>188</v>
      </c>
      <c r="P128" s="585" t="s">
        <v>219</v>
      </c>
      <c r="Q128" s="840" t="s">
        <v>189</v>
      </c>
      <c r="R128" s="483" t="s">
        <v>190</v>
      </c>
      <c r="S128" s="841"/>
      <c r="T128" s="841"/>
      <c r="U128" s="841"/>
      <c r="V128" s="841"/>
      <c r="W128" s="841"/>
      <c r="X128" s="841"/>
      <c r="Y128" s="600"/>
      <c r="Z128" s="600"/>
      <c r="AA128" s="600"/>
      <c r="AB128" s="600"/>
      <c r="AC128" s="733"/>
      <c r="AD128" s="842"/>
    </row>
    <row r="129" spans="1:30" s="591" customFormat="1" ht="12" customHeight="1" x14ac:dyDescent="0.15">
      <c r="A129" s="571" t="s">
        <v>18</v>
      </c>
      <c r="B129" s="572" t="str">
        <f t="shared" si="8"/>
        <v>238</v>
      </c>
      <c r="C129" s="573" t="s">
        <v>64</v>
      </c>
      <c r="D129" s="574" t="s">
        <v>65</v>
      </c>
      <c r="E129" s="681" t="str">
        <f t="shared" si="9"/>
        <v>238</v>
      </c>
      <c r="F129" s="594" t="str">
        <f t="shared" si="11"/>
        <v>ΧΙΟΣ</v>
      </c>
      <c r="G129" s="595" t="str">
        <f t="shared" si="7"/>
        <v>238Α</v>
      </c>
      <c r="H129" s="596" t="s">
        <v>4</v>
      </c>
      <c r="I129" s="602" t="s">
        <v>8</v>
      </c>
      <c r="J129" s="821">
        <v>30</v>
      </c>
      <c r="K129" s="822"/>
      <c r="L129" s="823"/>
      <c r="M129" s="824">
        <v>3</v>
      </c>
      <c r="N129" s="1458"/>
      <c r="O129" s="825" t="s">
        <v>188</v>
      </c>
      <c r="P129" s="585" t="s">
        <v>219</v>
      </c>
      <c r="Q129" s="826" t="s">
        <v>189</v>
      </c>
      <c r="R129" s="480" t="s">
        <v>190</v>
      </c>
      <c r="S129" s="875"/>
      <c r="T129" s="875"/>
      <c r="U129" s="875"/>
      <c r="V129" s="875"/>
      <c r="W129" s="875"/>
      <c r="X129" s="875"/>
      <c r="Y129" s="600"/>
      <c r="Z129" s="600"/>
      <c r="AA129" s="600"/>
      <c r="AB129" s="600"/>
      <c r="AC129" s="608"/>
      <c r="AD129" s="876"/>
    </row>
    <row r="130" spans="1:30" s="591" customFormat="1" ht="12" customHeight="1" x14ac:dyDescent="0.15">
      <c r="A130" s="571" t="s">
        <v>18</v>
      </c>
      <c r="B130" s="572" t="str">
        <f t="shared" si="8"/>
        <v>238</v>
      </c>
      <c r="C130" s="573" t="s">
        <v>64</v>
      </c>
      <c r="D130" s="574" t="s">
        <v>65</v>
      </c>
      <c r="E130" s="681" t="str">
        <f t="shared" si="9"/>
        <v>238</v>
      </c>
      <c r="F130" s="594" t="str">
        <f>RIGHT(A130,LEN(A130)-5)</f>
        <v>ΧΙΟΣ</v>
      </c>
      <c r="G130" s="595" t="str">
        <f t="shared" si="7"/>
        <v>238Α</v>
      </c>
      <c r="H130" s="596" t="s">
        <v>4</v>
      </c>
      <c r="I130" s="602" t="s">
        <v>9</v>
      </c>
      <c r="J130" s="821">
        <v>48</v>
      </c>
      <c r="K130" s="822"/>
      <c r="L130" s="823">
        <v>3</v>
      </c>
      <c r="M130" s="824"/>
      <c r="N130" s="1458"/>
      <c r="O130" s="825" t="s">
        <v>188</v>
      </c>
      <c r="P130" s="585" t="s">
        <v>219</v>
      </c>
      <c r="Q130" s="826" t="s">
        <v>189</v>
      </c>
      <c r="R130" s="480" t="s">
        <v>190</v>
      </c>
      <c r="S130" s="875"/>
      <c r="T130" s="875"/>
      <c r="U130" s="875"/>
      <c r="V130" s="875"/>
      <c r="W130" s="875"/>
      <c r="X130" s="875"/>
      <c r="Y130" s="600"/>
      <c r="Z130" s="600"/>
      <c r="AA130" s="600"/>
      <c r="AB130" s="600"/>
      <c r="AC130" s="608"/>
      <c r="AD130" s="876"/>
    </row>
    <row r="131" spans="1:30" s="591" customFormat="1" ht="12" customHeight="1" x14ac:dyDescent="0.15">
      <c r="A131" s="571" t="s">
        <v>18</v>
      </c>
      <c r="B131" s="572" t="str">
        <f t="shared" si="8"/>
        <v>238</v>
      </c>
      <c r="C131" s="573" t="s">
        <v>64</v>
      </c>
      <c r="D131" s="616" t="s">
        <v>65</v>
      </c>
      <c r="E131" s="681" t="str">
        <f t="shared" si="9"/>
        <v>238</v>
      </c>
      <c r="F131" s="594" t="str">
        <f>RIGHT(A131,LEN(A131)-5)</f>
        <v>ΧΙΟΣ</v>
      </c>
      <c r="G131" s="595" t="str">
        <f t="shared" si="7"/>
        <v>238Α</v>
      </c>
      <c r="H131" s="596" t="s">
        <v>5</v>
      </c>
      <c r="I131" s="602" t="s">
        <v>8</v>
      </c>
      <c r="J131" s="821">
        <v>7</v>
      </c>
      <c r="K131" s="822">
        <f>SUM(J127:J136)</f>
        <v>147</v>
      </c>
      <c r="L131" s="823"/>
      <c r="M131" s="824">
        <v>1</v>
      </c>
      <c r="N131" s="1458"/>
      <c r="O131" s="843" t="s">
        <v>188</v>
      </c>
      <c r="P131" s="612" t="s">
        <v>219</v>
      </c>
      <c r="Q131" s="829" t="s">
        <v>189</v>
      </c>
      <c r="R131" s="435" t="s">
        <v>190</v>
      </c>
      <c r="S131" s="875"/>
      <c r="T131" s="875"/>
      <c r="U131" s="875"/>
      <c r="V131" s="875"/>
      <c r="W131" s="875"/>
      <c r="X131" s="875"/>
      <c r="Y131" s="600"/>
      <c r="Z131" s="600"/>
      <c r="AA131" s="600"/>
      <c r="AB131" s="600"/>
      <c r="AC131" s="608"/>
      <c r="AD131" s="876"/>
    </row>
    <row r="132" spans="1:30" s="591" customFormat="1" ht="12" customHeight="1" x14ac:dyDescent="0.15">
      <c r="A132" s="571" t="s">
        <v>18</v>
      </c>
      <c r="B132" s="572" t="str">
        <f t="shared" si="8"/>
        <v>238</v>
      </c>
      <c r="C132" s="573" t="s">
        <v>64</v>
      </c>
      <c r="D132" s="574" t="s">
        <v>65</v>
      </c>
      <c r="E132" s="681" t="str">
        <f t="shared" si="9"/>
        <v>238</v>
      </c>
      <c r="F132" s="594" t="str">
        <f t="shared" si="11"/>
        <v>ΧΙΟΣ</v>
      </c>
      <c r="G132" s="595" t="str">
        <f t="shared" si="7"/>
        <v>238Α</v>
      </c>
      <c r="H132" s="596" t="s">
        <v>5</v>
      </c>
      <c r="I132" s="602" t="s">
        <v>9</v>
      </c>
      <c r="J132" s="821">
        <v>10</v>
      </c>
      <c r="K132" s="822"/>
      <c r="L132" s="823">
        <v>1</v>
      </c>
      <c r="M132" s="824"/>
      <c r="N132" s="1458"/>
      <c r="O132" s="825" t="s">
        <v>188</v>
      </c>
      <c r="P132" s="585" t="s">
        <v>219</v>
      </c>
      <c r="Q132" s="826" t="s">
        <v>189</v>
      </c>
      <c r="R132" s="480" t="s">
        <v>190</v>
      </c>
      <c r="S132" s="875"/>
      <c r="T132" s="875"/>
      <c r="U132" s="875"/>
      <c r="V132" s="875"/>
      <c r="W132" s="875"/>
      <c r="X132" s="875"/>
      <c r="Y132" s="600"/>
      <c r="Z132" s="600"/>
      <c r="AA132" s="600"/>
      <c r="AB132" s="600"/>
      <c r="AC132" s="608"/>
      <c r="AD132" s="876"/>
    </row>
    <row r="133" spans="1:30" s="591" customFormat="1" ht="12" customHeight="1" x14ac:dyDescent="0.15">
      <c r="A133" s="571" t="s">
        <v>18</v>
      </c>
      <c r="B133" s="572" t="str">
        <f t="shared" si="8"/>
        <v>238</v>
      </c>
      <c r="C133" s="573" t="s">
        <v>64</v>
      </c>
      <c r="D133" s="574" t="s">
        <v>65</v>
      </c>
      <c r="E133" s="681" t="str">
        <f t="shared" si="9"/>
        <v>238</v>
      </c>
      <c r="F133" s="594" t="str">
        <f t="shared" si="11"/>
        <v>ΧΙΟΣ</v>
      </c>
      <c r="G133" s="595" t="str">
        <f t="shared" si="7"/>
        <v>238Α</v>
      </c>
      <c r="H133" s="596" t="s">
        <v>7</v>
      </c>
      <c r="I133" s="602" t="s">
        <v>8</v>
      </c>
      <c r="J133" s="821">
        <v>18</v>
      </c>
      <c r="K133" s="822"/>
      <c r="L133" s="823"/>
      <c r="M133" s="824">
        <v>3</v>
      </c>
      <c r="N133" s="1458"/>
      <c r="O133" s="825" t="s">
        <v>188</v>
      </c>
      <c r="P133" s="585" t="s">
        <v>219</v>
      </c>
      <c r="Q133" s="826" t="s">
        <v>189</v>
      </c>
      <c r="R133" s="480" t="s">
        <v>190</v>
      </c>
      <c r="S133" s="875"/>
      <c r="T133" s="875"/>
      <c r="U133" s="875"/>
      <c r="V133" s="875"/>
      <c r="W133" s="875"/>
      <c r="X133" s="875"/>
      <c r="Y133" s="600"/>
      <c r="Z133" s="600"/>
      <c r="AA133" s="600"/>
      <c r="AB133" s="600"/>
      <c r="AC133" s="608"/>
      <c r="AD133" s="876"/>
    </row>
    <row r="134" spans="1:30" s="591" customFormat="1" ht="12" customHeight="1" x14ac:dyDescent="0.15">
      <c r="A134" s="571" t="s">
        <v>18</v>
      </c>
      <c r="B134" s="572" t="str">
        <f t="shared" si="8"/>
        <v>238</v>
      </c>
      <c r="C134" s="573" t="s">
        <v>64</v>
      </c>
      <c r="D134" s="574" t="s">
        <v>65</v>
      </c>
      <c r="E134" s="681" t="str">
        <f t="shared" si="9"/>
        <v>238</v>
      </c>
      <c r="F134" s="594" t="str">
        <f t="shared" si="11"/>
        <v>ΧΙΟΣ</v>
      </c>
      <c r="G134" s="595" t="str">
        <f t="shared" si="7"/>
        <v>238Α</v>
      </c>
      <c r="H134" s="596" t="s">
        <v>7</v>
      </c>
      <c r="I134" s="602" t="s">
        <v>9</v>
      </c>
      <c r="J134" s="821">
        <v>30</v>
      </c>
      <c r="K134" s="822"/>
      <c r="L134" s="823">
        <v>3</v>
      </c>
      <c r="M134" s="824"/>
      <c r="N134" s="1458"/>
      <c r="O134" s="825" t="s">
        <v>188</v>
      </c>
      <c r="P134" s="585" t="s">
        <v>219</v>
      </c>
      <c r="Q134" s="826" t="s">
        <v>189</v>
      </c>
      <c r="R134" s="480" t="s">
        <v>190</v>
      </c>
      <c r="S134" s="875"/>
      <c r="T134" s="875"/>
      <c r="U134" s="875"/>
      <c r="V134" s="875"/>
      <c r="W134" s="875"/>
      <c r="X134" s="875"/>
      <c r="Y134" s="600"/>
      <c r="Z134" s="600"/>
      <c r="AA134" s="600"/>
      <c r="AB134" s="600"/>
      <c r="AC134" s="608"/>
      <c r="AD134" s="876"/>
    </row>
    <row r="135" spans="1:30" s="591" customFormat="1" ht="12" customHeight="1" x14ac:dyDescent="0.15">
      <c r="A135" s="571" t="s">
        <v>18</v>
      </c>
      <c r="B135" s="572" t="str">
        <f t="shared" si="8"/>
        <v>238</v>
      </c>
      <c r="C135" s="573" t="s">
        <v>64</v>
      </c>
      <c r="D135" s="574" t="s">
        <v>65</v>
      </c>
      <c r="E135" s="681" t="str">
        <f t="shared" si="9"/>
        <v>238</v>
      </c>
      <c r="F135" s="623" t="str">
        <f t="shared" si="11"/>
        <v>ΧΙΟΣ</v>
      </c>
      <c r="G135" s="595" t="str">
        <f t="shared" si="7"/>
        <v>238Α</v>
      </c>
      <c r="H135" s="625" t="s">
        <v>6</v>
      </c>
      <c r="I135" s="626" t="s">
        <v>8</v>
      </c>
      <c r="J135" s="869">
        <v>0</v>
      </c>
      <c r="K135" s="850"/>
      <c r="L135" s="870"/>
      <c r="M135" s="877">
        <v>0</v>
      </c>
      <c r="N135" s="1458"/>
      <c r="O135" s="872" t="s">
        <v>188</v>
      </c>
      <c r="P135" s="585" t="s">
        <v>219</v>
      </c>
      <c r="Q135" s="873" t="s">
        <v>189</v>
      </c>
      <c r="R135" s="487" t="s">
        <v>190</v>
      </c>
      <c r="S135" s="878"/>
      <c r="T135" s="878"/>
      <c r="U135" s="878"/>
      <c r="V135" s="878"/>
      <c r="W135" s="878"/>
      <c r="X135" s="878"/>
      <c r="Y135" s="600"/>
      <c r="Z135" s="600"/>
      <c r="AA135" s="600"/>
      <c r="AB135" s="600"/>
      <c r="AC135" s="635"/>
      <c r="AD135" s="879"/>
    </row>
    <row r="136" spans="1:30" s="591" customFormat="1" ht="12" customHeight="1" thickBot="1" x14ac:dyDescent="0.2">
      <c r="A136" s="571" t="s">
        <v>18</v>
      </c>
      <c r="B136" s="572" t="str">
        <f t="shared" si="8"/>
        <v>238</v>
      </c>
      <c r="C136" s="573" t="s">
        <v>64</v>
      </c>
      <c r="D136" s="574" t="s">
        <v>65</v>
      </c>
      <c r="E136" s="748" t="str">
        <f t="shared" si="9"/>
        <v>238</v>
      </c>
      <c r="F136" s="749" t="str">
        <f t="shared" si="11"/>
        <v>ΧΙΟΣ</v>
      </c>
      <c r="G136" s="785" t="str">
        <f t="shared" ref="G136:G176" si="12">CONCATENATE(E136,"Α")</f>
        <v>238Α</v>
      </c>
      <c r="H136" s="625" t="s">
        <v>6</v>
      </c>
      <c r="I136" s="626" t="s">
        <v>9</v>
      </c>
      <c r="J136" s="869">
        <v>3</v>
      </c>
      <c r="K136" s="854"/>
      <c r="L136" s="870">
        <v>1</v>
      </c>
      <c r="M136" s="877"/>
      <c r="N136" s="1459"/>
      <c r="O136" s="872" t="s">
        <v>188</v>
      </c>
      <c r="P136" s="790" t="s">
        <v>219</v>
      </c>
      <c r="Q136" s="873" t="s">
        <v>189</v>
      </c>
      <c r="R136" s="487" t="s">
        <v>190</v>
      </c>
      <c r="S136" s="878"/>
      <c r="T136" s="878"/>
      <c r="U136" s="878"/>
      <c r="V136" s="878"/>
      <c r="W136" s="878"/>
      <c r="X136" s="878"/>
      <c r="Y136" s="760"/>
      <c r="Z136" s="760"/>
      <c r="AA136" s="760"/>
      <c r="AB136" s="760"/>
      <c r="AC136" s="635"/>
      <c r="AD136" s="879"/>
    </row>
    <row r="137" spans="1:30" s="591" customFormat="1" ht="12" customHeight="1" thickTop="1" x14ac:dyDescent="0.15">
      <c r="A137" s="571" t="s">
        <v>50</v>
      </c>
      <c r="B137" s="572" t="str">
        <f t="shared" si="8"/>
        <v>239</v>
      </c>
      <c r="C137" s="880" t="s">
        <v>67</v>
      </c>
      <c r="D137" s="711" t="s">
        <v>66</v>
      </c>
      <c r="E137" s="861" t="str">
        <f t="shared" si="9"/>
        <v>239</v>
      </c>
      <c r="F137" s="862" t="str">
        <f t="shared" si="11"/>
        <v>ΚΥΚΛΑΔΕΣ</v>
      </c>
      <c r="G137" s="577" t="str">
        <f t="shared" si="12"/>
        <v>239Α</v>
      </c>
      <c r="H137" s="803" t="s">
        <v>3</v>
      </c>
      <c r="I137" s="804" t="s">
        <v>8</v>
      </c>
      <c r="J137" s="881">
        <v>3</v>
      </c>
      <c r="K137" s="814"/>
      <c r="L137" s="882"/>
      <c r="M137" s="883">
        <v>1</v>
      </c>
      <c r="N137" s="1457" t="s">
        <v>470</v>
      </c>
      <c r="O137" s="884" t="s">
        <v>211</v>
      </c>
      <c r="P137" s="585" t="s">
        <v>218</v>
      </c>
      <c r="Q137" s="885">
        <v>2281082040</v>
      </c>
      <c r="R137" s="490" t="s">
        <v>203</v>
      </c>
      <c r="S137" s="886"/>
      <c r="T137" s="886"/>
      <c r="U137" s="886"/>
      <c r="V137" s="886"/>
      <c r="W137" s="886"/>
      <c r="X137" s="886"/>
      <c r="Y137" s="587"/>
      <c r="Z137" s="587"/>
      <c r="AA137" s="587"/>
      <c r="AB137" s="587"/>
      <c r="AC137" s="589"/>
      <c r="AD137" s="887"/>
    </row>
    <row r="138" spans="1:30" s="591" customFormat="1" ht="12" customHeight="1" x14ac:dyDescent="0.15">
      <c r="A138" s="571" t="s">
        <v>50</v>
      </c>
      <c r="B138" s="572" t="str">
        <f t="shared" si="8"/>
        <v>239</v>
      </c>
      <c r="C138" s="888" t="s">
        <v>67</v>
      </c>
      <c r="D138" s="574" t="s">
        <v>66</v>
      </c>
      <c r="E138" s="681" t="str">
        <f t="shared" si="9"/>
        <v>239</v>
      </c>
      <c r="F138" s="594" t="str">
        <f t="shared" si="11"/>
        <v>ΚΥΚΛΑΔΕΣ</v>
      </c>
      <c r="G138" s="595" t="str">
        <f t="shared" si="12"/>
        <v>239Α</v>
      </c>
      <c r="H138" s="596" t="s">
        <v>3</v>
      </c>
      <c r="I138" s="602" t="s">
        <v>9</v>
      </c>
      <c r="J138" s="821">
        <v>2</v>
      </c>
      <c r="K138" s="822"/>
      <c r="L138" s="823">
        <v>1</v>
      </c>
      <c r="M138" s="824"/>
      <c r="N138" s="1458"/>
      <c r="O138" s="825" t="s">
        <v>211</v>
      </c>
      <c r="P138" s="585" t="s">
        <v>218</v>
      </c>
      <c r="Q138" s="889">
        <v>2281082040</v>
      </c>
      <c r="R138" s="491" t="s">
        <v>203</v>
      </c>
      <c r="S138" s="890"/>
      <c r="T138" s="890"/>
      <c r="U138" s="890"/>
      <c r="V138" s="890"/>
      <c r="W138" s="890"/>
      <c r="X138" s="890"/>
      <c r="Y138" s="600"/>
      <c r="Z138" s="600"/>
      <c r="AA138" s="600"/>
      <c r="AB138" s="600"/>
      <c r="AC138" s="608"/>
      <c r="AD138" s="891"/>
    </row>
    <row r="139" spans="1:30" s="591" customFormat="1" ht="12" customHeight="1" x14ac:dyDescent="0.15">
      <c r="A139" s="571" t="s">
        <v>50</v>
      </c>
      <c r="B139" s="572" t="str">
        <f t="shared" si="8"/>
        <v>239</v>
      </c>
      <c r="C139" s="888" t="s">
        <v>67</v>
      </c>
      <c r="D139" s="574" t="s">
        <v>66</v>
      </c>
      <c r="E139" s="681" t="str">
        <f t="shared" si="9"/>
        <v>239</v>
      </c>
      <c r="F139" s="594" t="str">
        <f>RIGHT(A139,LEN(A139)-5)</f>
        <v>ΚΥΚΛΑΔΕΣ</v>
      </c>
      <c r="G139" s="595" t="str">
        <f t="shared" si="12"/>
        <v>239Α</v>
      </c>
      <c r="H139" s="596" t="s">
        <v>4</v>
      </c>
      <c r="I139" s="602" t="s">
        <v>8</v>
      </c>
      <c r="J139" s="821">
        <v>0</v>
      </c>
      <c r="K139" s="822"/>
      <c r="L139" s="823"/>
      <c r="M139" s="824">
        <v>0</v>
      </c>
      <c r="N139" s="1458"/>
      <c r="O139" s="825" t="s">
        <v>211</v>
      </c>
      <c r="P139" s="585" t="s">
        <v>218</v>
      </c>
      <c r="Q139" s="889">
        <v>2281082040</v>
      </c>
      <c r="R139" s="491" t="s">
        <v>203</v>
      </c>
      <c r="S139" s="890"/>
      <c r="T139" s="890"/>
      <c r="U139" s="890"/>
      <c r="V139" s="890"/>
      <c r="W139" s="890"/>
      <c r="X139" s="890"/>
      <c r="Y139" s="600"/>
      <c r="Z139" s="600"/>
      <c r="AA139" s="600"/>
      <c r="AB139" s="600"/>
      <c r="AC139" s="608"/>
      <c r="AD139" s="891"/>
    </row>
    <row r="140" spans="1:30" s="591" customFormat="1" ht="12" customHeight="1" x14ac:dyDescent="0.15">
      <c r="A140" s="571" t="s">
        <v>50</v>
      </c>
      <c r="B140" s="572" t="str">
        <f t="shared" si="8"/>
        <v>239</v>
      </c>
      <c r="C140" s="888" t="s">
        <v>67</v>
      </c>
      <c r="D140" s="574" t="s">
        <v>66</v>
      </c>
      <c r="E140" s="681" t="str">
        <f t="shared" si="9"/>
        <v>239</v>
      </c>
      <c r="F140" s="594" t="str">
        <f>RIGHT(A140,LEN(A140)-5)</f>
        <v>ΚΥΚΛΑΔΕΣ</v>
      </c>
      <c r="G140" s="595" t="str">
        <f t="shared" si="12"/>
        <v>239Α</v>
      </c>
      <c r="H140" s="596" t="s">
        <v>4</v>
      </c>
      <c r="I140" s="602" t="s">
        <v>9</v>
      </c>
      <c r="J140" s="821">
        <v>6</v>
      </c>
      <c r="K140" s="822"/>
      <c r="L140" s="823">
        <v>1</v>
      </c>
      <c r="M140" s="824"/>
      <c r="N140" s="1458"/>
      <c r="O140" s="825" t="s">
        <v>211</v>
      </c>
      <c r="P140" s="585" t="s">
        <v>218</v>
      </c>
      <c r="Q140" s="889">
        <v>2281082040</v>
      </c>
      <c r="R140" s="491" t="s">
        <v>203</v>
      </c>
      <c r="S140" s="890"/>
      <c r="T140" s="890"/>
      <c r="U140" s="890"/>
      <c r="V140" s="890"/>
      <c r="W140" s="890"/>
      <c r="X140" s="890"/>
      <c r="Y140" s="600"/>
      <c r="Z140" s="600"/>
      <c r="AA140" s="600"/>
      <c r="AB140" s="600"/>
      <c r="AC140" s="608"/>
      <c r="AD140" s="891"/>
    </row>
    <row r="141" spans="1:30" s="591" customFormat="1" ht="12" customHeight="1" x14ac:dyDescent="0.15">
      <c r="A141" s="571" t="s">
        <v>50</v>
      </c>
      <c r="B141" s="572" t="str">
        <f t="shared" si="8"/>
        <v>239</v>
      </c>
      <c r="C141" s="888" t="s">
        <v>67</v>
      </c>
      <c r="D141" s="892" t="s">
        <v>66</v>
      </c>
      <c r="E141" s="681" t="str">
        <f t="shared" si="9"/>
        <v>239</v>
      </c>
      <c r="F141" s="594" t="str">
        <f>RIGHT(A141,LEN(A141)-5)</f>
        <v>ΚΥΚΛΑΔΕΣ</v>
      </c>
      <c r="G141" s="595" t="str">
        <f t="shared" si="12"/>
        <v>239Α</v>
      </c>
      <c r="H141" s="596" t="s">
        <v>5</v>
      </c>
      <c r="I141" s="602" t="s">
        <v>8</v>
      </c>
      <c r="J141" s="821">
        <v>0</v>
      </c>
      <c r="K141" s="822">
        <f>SUM(J137:J146)</f>
        <v>25</v>
      </c>
      <c r="L141" s="823"/>
      <c r="M141" s="824"/>
      <c r="N141" s="1458"/>
      <c r="O141" s="843" t="s">
        <v>211</v>
      </c>
      <c r="P141" s="612" t="s">
        <v>218</v>
      </c>
      <c r="Q141" s="893">
        <v>2281082040</v>
      </c>
      <c r="R141" s="438" t="s">
        <v>203</v>
      </c>
      <c r="S141" s="890">
        <v>5</v>
      </c>
      <c r="T141" s="890">
        <v>1</v>
      </c>
      <c r="U141" s="890">
        <v>1</v>
      </c>
      <c r="V141" s="890">
        <v>2</v>
      </c>
      <c r="W141" s="890">
        <v>2</v>
      </c>
      <c r="X141" s="890">
        <v>1</v>
      </c>
      <c r="Y141" s="600" t="s">
        <v>130</v>
      </c>
      <c r="Z141" s="600" t="s">
        <v>137</v>
      </c>
      <c r="AA141" s="600" t="s">
        <v>130</v>
      </c>
      <c r="AB141" s="600" t="s">
        <v>204</v>
      </c>
      <c r="AC141" s="608" t="s">
        <v>130</v>
      </c>
      <c r="AD141" s="891" t="s">
        <v>205</v>
      </c>
    </row>
    <row r="142" spans="1:30" s="591" customFormat="1" ht="12" customHeight="1" x14ac:dyDescent="0.15">
      <c r="A142" s="571" t="s">
        <v>50</v>
      </c>
      <c r="B142" s="572" t="str">
        <f t="shared" si="8"/>
        <v>239</v>
      </c>
      <c r="C142" s="888" t="s">
        <v>67</v>
      </c>
      <c r="D142" s="574" t="s">
        <v>66</v>
      </c>
      <c r="E142" s="681" t="str">
        <f t="shared" si="9"/>
        <v>239</v>
      </c>
      <c r="F142" s="594" t="str">
        <f t="shared" si="11"/>
        <v>ΚΥΚΛΑΔΕΣ</v>
      </c>
      <c r="G142" s="595" t="str">
        <f t="shared" si="12"/>
        <v>239Α</v>
      </c>
      <c r="H142" s="596" t="s">
        <v>5</v>
      </c>
      <c r="I142" s="602" t="s">
        <v>9</v>
      </c>
      <c r="J142" s="821">
        <v>1</v>
      </c>
      <c r="K142" s="822"/>
      <c r="L142" s="823">
        <v>1</v>
      </c>
      <c r="M142" s="824"/>
      <c r="N142" s="1458"/>
      <c r="O142" s="825" t="s">
        <v>211</v>
      </c>
      <c r="P142" s="585" t="s">
        <v>218</v>
      </c>
      <c r="Q142" s="889">
        <v>2281082040</v>
      </c>
      <c r="R142" s="491" t="s">
        <v>203</v>
      </c>
      <c r="S142" s="890"/>
      <c r="T142" s="890"/>
      <c r="U142" s="890"/>
      <c r="V142" s="890"/>
      <c r="W142" s="890"/>
      <c r="X142" s="890"/>
      <c r="Y142" s="600"/>
      <c r="Z142" s="600"/>
      <c r="AA142" s="600"/>
      <c r="AB142" s="600"/>
      <c r="AC142" s="608"/>
      <c r="AD142" s="891"/>
    </row>
    <row r="143" spans="1:30" s="591" customFormat="1" ht="12" customHeight="1" x14ac:dyDescent="0.15">
      <c r="A143" s="571" t="s">
        <v>50</v>
      </c>
      <c r="B143" s="572" t="str">
        <f t="shared" si="8"/>
        <v>239</v>
      </c>
      <c r="C143" s="888" t="s">
        <v>67</v>
      </c>
      <c r="D143" s="574" t="s">
        <v>66</v>
      </c>
      <c r="E143" s="681" t="str">
        <f t="shared" si="9"/>
        <v>239</v>
      </c>
      <c r="F143" s="594" t="str">
        <f t="shared" si="11"/>
        <v>ΚΥΚΛΑΔΕΣ</v>
      </c>
      <c r="G143" s="595" t="str">
        <f t="shared" si="12"/>
        <v>239Α</v>
      </c>
      <c r="H143" s="596" t="s">
        <v>7</v>
      </c>
      <c r="I143" s="602" t="s">
        <v>8</v>
      </c>
      <c r="J143" s="821">
        <v>0</v>
      </c>
      <c r="K143" s="822"/>
      <c r="L143" s="894"/>
      <c r="M143" s="895">
        <v>0</v>
      </c>
      <c r="N143" s="1458"/>
      <c r="O143" s="825" t="s">
        <v>211</v>
      </c>
      <c r="P143" s="585" t="s">
        <v>218</v>
      </c>
      <c r="Q143" s="889">
        <v>2281082040</v>
      </c>
      <c r="R143" s="491" t="s">
        <v>203</v>
      </c>
      <c r="S143" s="890"/>
      <c r="T143" s="890"/>
      <c r="U143" s="890"/>
      <c r="V143" s="890"/>
      <c r="W143" s="890"/>
      <c r="X143" s="890"/>
      <c r="Y143" s="600"/>
      <c r="Z143" s="600"/>
      <c r="AA143" s="600"/>
      <c r="AB143" s="600"/>
      <c r="AC143" s="608"/>
      <c r="AD143" s="891"/>
    </row>
    <row r="144" spans="1:30" s="591" customFormat="1" ht="12" customHeight="1" x14ac:dyDescent="0.15">
      <c r="A144" s="571" t="s">
        <v>50</v>
      </c>
      <c r="B144" s="572" t="str">
        <f t="shared" si="8"/>
        <v>239</v>
      </c>
      <c r="C144" s="888" t="s">
        <v>67</v>
      </c>
      <c r="D144" s="574" t="s">
        <v>66</v>
      </c>
      <c r="E144" s="681" t="str">
        <f t="shared" si="9"/>
        <v>239</v>
      </c>
      <c r="F144" s="594" t="str">
        <f t="shared" si="11"/>
        <v>ΚΥΚΛΑΔΕΣ</v>
      </c>
      <c r="G144" s="595" t="str">
        <f t="shared" si="12"/>
        <v>239Α</v>
      </c>
      <c r="H144" s="596" t="s">
        <v>7</v>
      </c>
      <c r="I144" s="602" t="s">
        <v>9</v>
      </c>
      <c r="J144" s="821">
        <v>7</v>
      </c>
      <c r="K144" s="822"/>
      <c r="L144" s="896">
        <v>1</v>
      </c>
      <c r="M144" s="824"/>
      <c r="N144" s="1458"/>
      <c r="O144" s="825" t="s">
        <v>211</v>
      </c>
      <c r="P144" s="585" t="s">
        <v>218</v>
      </c>
      <c r="Q144" s="889">
        <v>2281082040</v>
      </c>
      <c r="R144" s="491" t="s">
        <v>203</v>
      </c>
      <c r="S144" s="890"/>
      <c r="T144" s="890"/>
      <c r="U144" s="890"/>
      <c r="V144" s="890"/>
      <c r="W144" s="890"/>
      <c r="X144" s="890"/>
      <c r="Y144" s="600"/>
      <c r="Z144" s="600"/>
      <c r="AA144" s="600"/>
      <c r="AB144" s="600"/>
      <c r="AC144" s="608"/>
      <c r="AD144" s="891"/>
    </row>
    <row r="145" spans="1:30" s="591" customFormat="1" ht="12" customHeight="1" x14ac:dyDescent="0.15">
      <c r="A145" s="571" t="s">
        <v>50</v>
      </c>
      <c r="B145" s="572" t="str">
        <f t="shared" si="8"/>
        <v>239</v>
      </c>
      <c r="C145" s="888" t="s">
        <v>67</v>
      </c>
      <c r="D145" s="574" t="s">
        <v>66</v>
      </c>
      <c r="E145" s="681" t="str">
        <f t="shared" si="9"/>
        <v>239</v>
      </c>
      <c r="F145" s="623" t="str">
        <f t="shared" si="11"/>
        <v>ΚΥΚΛΑΔΕΣ</v>
      </c>
      <c r="G145" s="595" t="str">
        <f t="shared" si="12"/>
        <v>239Α</v>
      </c>
      <c r="H145" s="625" t="s">
        <v>6</v>
      </c>
      <c r="I145" s="626" t="s">
        <v>8</v>
      </c>
      <c r="J145" s="869">
        <v>0</v>
      </c>
      <c r="K145" s="850"/>
      <c r="L145" s="870"/>
      <c r="M145" s="877">
        <v>0</v>
      </c>
      <c r="N145" s="1458"/>
      <c r="O145" s="872" t="s">
        <v>211</v>
      </c>
      <c r="P145" s="585" t="s">
        <v>218</v>
      </c>
      <c r="Q145" s="897">
        <v>2281082040</v>
      </c>
      <c r="R145" s="492" t="s">
        <v>203</v>
      </c>
      <c r="S145" s="898"/>
      <c r="T145" s="898"/>
      <c r="U145" s="898"/>
      <c r="V145" s="898"/>
      <c r="W145" s="898"/>
      <c r="X145" s="898"/>
      <c r="Y145" s="600"/>
      <c r="Z145" s="600"/>
      <c r="AA145" s="600"/>
      <c r="AB145" s="600"/>
      <c r="AC145" s="635"/>
      <c r="AD145" s="899"/>
    </row>
    <row r="146" spans="1:30" s="591" customFormat="1" ht="12" customHeight="1" thickBot="1" x14ac:dyDescent="0.2">
      <c r="A146" s="571" t="s">
        <v>50</v>
      </c>
      <c r="B146" s="572" t="str">
        <f t="shared" ref="B146:B209" si="13">LEFT(A146,3)</f>
        <v>239</v>
      </c>
      <c r="C146" s="888" t="s">
        <v>67</v>
      </c>
      <c r="D146" s="574" t="s">
        <v>66</v>
      </c>
      <c r="E146" s="681" t="str">
        <f t="shared" si="9"/>
        <v>239</v>
      </c>
      <c r="F146" s="623" t="str">
        <f t="shared" si="11"/>
        <v>ΚΥΚΛΑΔΕΣ</v>
      </c>
      <c r="G146" s="624" t="str">
        <f t="shared" si="12"/>
        <v>239Α</v>
      </c>
      <c r="H146" s="750" t="s">
        <v>6</v>
      </c>
      <c r="I146" s="751" t="s">
        <v>9</v>
      </c>
      <c r="J146" s="853">
        <v>6</v>
      </c>
      <c r="K146" s="854"/>
      <c r="L146" s="855">
        <v>1</v>
      </c>
      <c r="M146" s="856"/>
      <c r="N146" s="1459"/>
      <c r="O146" s="857" t="s">
        <v>211</v>
      </c>
      <c r="P146" s="632" t="s">
        <v>218</v>
      </c>
      <c r="Q146" s="900">
        <v>2281082040</v>
      </c>
      <c r="R146" s="493" t="s">
        <v>203</v>
      </c>
      <c r="S146" s="901"/>
      <c r="T146" s="901"/>
      <c r="U146" s="901"/>
      <c r="V146" s="901"/>
      <c r="W146" s="901"/>
      <c r="X146" s="901"/>
      <c r="Y146" s="760"/>
      <c r="Z146" s="760"/>
      <c r="AA146" s="760"/>
      <c r="AB146" s="760"/>
      <c r="AC146" s="761"/>
      <c r="AD146" s="902"/>
    </row>
    <row r="147" spans="1:30" s="591" customFormat="1" ht="12" customHeight="1" thickTop="1" x14ac:dyDescent="0.15">
      <c r="A147" s="571" t="s">
        <v>51</v>
      </c>
      <c r="B147" s="572" t="str">
        <f t="shared" si="13"/>
        <v>244</v>
      </c>
      <c r="C147" s="888" t="s">
        <v>67</v>
      </c>
      <c r="D147" s="903" t="s">
        <v>101</v>
      </c>
      <c r="E147" s="845" t="str">
        <f t="shared" si="9"/>
        <v>244</v>
      </c>
      <c r="F147" s="904" t="str">
        <f t="shared" si="11"/>
        <v>ΔΩΔ/ΝΗΣΟΥ (ΡΟΔΟΣ)</v>
      </c>
      <c r="G147" s="639" t="str">
        <f t="shared" si="12"/>
        <v>244Α</v>
      </c>
      <c r="H147" s="803" t="s">
        <v>3</v>
      </c>
      <c r="I147" s="804" t="s">
        <v>8</v>
      </c>
      <c r="J147" s="805">
        <v>1</v>
      </c>
      <c r="K147" s="643"/>
      <c r="L147" s="905"/>
      <c r="M147" s="906">
        <v>1</v>
      </c>
      <c r="N147" s="1470" t="s">
        <v>425</v>
      </c>
      <c r="O147" s="808" t="s">
        <v>369</v>
      </c>
      <c r="P147" s="647" t="s">
        <v>368</v>
      </c>
      <c r="Q147" s="809">
        <v>2241063950</v>
      </c>
      <c r="R147" s="476" t="s">
        <v>301</v>
      </c>
      <c r="S147" s="810">
        <v>11</v>
      </c>
      <c r="T147" s="810">
        <v>9</v>
      </c>
      <c r="U147" s="810">
        <v>7</v>
      </c>
      <c r="V147" s="810">
        <v>10</v>
      </c>
      <c r="W147" s="810">
        <v>11</v>
      </c>
      <c r="X147" s="810">
        <v>20</v>
      </c>
      <c r="Y147" s="587" t="s">
        <v>130</v>
      </c>
      <c r="Z147" s="587" t="s">
        <v>138</v>
      </c>
      <c r="AA147" s="587"/>
      <c r="AB147" s="587" t="s">
        <v>137</v>
      </c>
      <c r="AC147" s="589" t="s">
        <v>130</v>
      </c>
      <c r="AD147" s="811"/>
    </row>
    <row r="148" spans="1:30" s="591" customFormat="1" ht="12" customHeight="1" x14ac:dyDescent="0.15">
      <c r="A148" s="571" t="s">
        <v>51</v>
      </c>
      <c r="B148" s="572" t="str">
        <f t="shared" si="13"/>
        <v>244</v>
      </c>
      <c r="C148" s="888" t="s">
        <v>67</v>
      </c>
      <c r="D148" s="907" t="s">
        <v>101</v>
      </c>
      <c r="E148" s="681" t="str">
        <f t="shared" si="9"/>
        <v>244</v>
      </c>
      <c r="F148" s="594" t="str">
        <f t="shared" si="11"/>
        <v>ΔΩΔ/ΝΗΣΟΥ (ΡΟΔΟΣ)</v>
      </c>
      <c r="G148" s="595" t="str">
        <f t="shared" si="12"/>
        <v>244Α</v>
      </c>
      <c r="H148" s="596" t="s">
        <v>3</v>
      </c>
      <c r="I148" s="602" t="s">
        <v>9</v>
      </c>
      <c r="J148" s="651">
        <v>3</v>
      </c>
      <c r="K148" s="652"/>
      <c r="L148" s="653">
        <v>1</v>
      </c>
      <c r="M148" s="654"/>
      <c r="N148" s="1458"/>
      <c r="O148" s="676" t="s">
        <v>369</v>
      </c>
      <c r="P148" s="585" t="s">
        <v>368</v>
      </c>
      <c r="Q148" s="607">
        <v>2241063950</v>
      </c>
      <c r="R148" s="470" t="s">
        <v>301</v>
      </c>
      <c r="S148" s="773"/>
      <c r="T148" s="773"/>
      <c r="U148" s="773"/>
      <c r="V148" s="773"/>
      <c r="W148" s="773"/>
      <c r="X148" s="773"/>
      <c r="Y148" s="600"/>
      <c r="Z148" s="600"/>
      <c r="AA148" s="600"/>
      <c r="AB148" s="600"/>
      <c r="AC148" s="608"/>
      <c r="AD148" s="774"/>
    </row>
    <row r="149" spans="1:30" s="591" customFormat="1" ht="12" customHeight="1" x14ac:dyDescent="0.15">
      <c r="A149" s="571" t="s">
        <v>51</v>
      </c>
      <c r="B149" s="572" t="str">
        <f t="shared" si="13"/>
        <v>244</v>
      </c>
      <c r="C149" s="888" t="s">
        <v>67</v>
      </c>
      <c r="D149" s="907" t="s">
        <v>101</v>
      </c>
      <c r="E149" s="681" t="str">
        <f t="shared" si="9"/>
        <v>244</v>
      </c>
      <c r="F149" s="576" t="str">
        <f t="shared" si="11"/>
        <v>ΔΩΔ/ΝΗΣΟΥ (ΡΟΔΟΣ)</v>
      </c>
      <c r="G149" s="595" t="str">
        <f t="shared" si="12"/>
        <v>244Α</v>
      </c>
      <c r="H149" s="578" t="s">
        <v>4</v>
      </c>
      <c r="I149" s="579" t="s">
        <v>8</v>
      </c>
      <c r="J149" s="727">
        <v>4</v>
      </c>
      <c r="K149" s="652"/>
      <c r="L149" s="894"/>
      <c r="M149" s="895">
        <v>1</v>
      </c>
      <c r="N149" s="1458"/>
      <c r="O149" s="731" t="s">
        <v>369</v>
      </c>
      <c r="P149" s="585" t="s">
        <v>368</v>
      </c>
      <c r="Q149" s="586">
        <v>2241063950</v>
      </c>
      <c r="R149" s="494" t="s">
        <v>301</v>
      </c>
      <c r="S149" s="908"/>
      <c r="T149" s="908"/>
      <c r="U149" s="908"/>
      <c r="V149" s="908"/>
      <c r="W149" s="908"/>
      <c r="X149" s="908"/>
      <c r="Y149" s="600"/>
      <c r="Z149" s="600"/>
      <c r="AA149" s="600"/>
      <c r="AB149" s="600"/>
      <c r="AC149" s="733"/>
      <c r="AD149" s="909"/>
    </row>
    <row r="150" spans="1:30" s="591" customFormat="1" ht="12" customHeight="1" x14ac:dyDescent="0.15">
      <c r="A150" s="571" t="s">
        <v>51</v>
      </c>
      <c r="B150" s="572" t="str">
        <f t="shared" si="13"/>
        <v>244</v>
      </c>
      <c r="C150" s="888" t="s">
        <v>67</v>
      </c>
      <c r="D150" s="907" t="s">
        <v>101</v>
      </c>
      <c r="E150" s="681" t="str">
        <f t="shared" si="9"/>
        <v>244</v>
      </c>
      <c r="F150" s="576" t="str">
        <f t="shared" si="11"/>
        <v>ΔΩΔ/ΝΗΣΟΥ (ΡΟΔΟΣ)</v>
      </c>
      <c r="G150" s="595" t="str">
        <f t="shared" si="12"/>
        <v>244Α</v>
      </c>
      <c r="H150" s="578" t="s">
        <v>4</v>
      </c>
      <c r="I150" s="579" t="s">
        <v>9</v>
      </c>
      <c r="J150" s="727">
        <v>5</v>
      </c>
      <c r="K150" s="652"/>
      <c r="L150" s="894">
        <v>1</v>
      </c>
      <c r="M150" s="895"/>
      <c r="N150" s="1458"/>
      <c r="O150" s="731" t="s">
        <v>369</v>
      </c>
      <c r="P150" s="585" t="s">
        <v>368</v>
      </c>
      <c r="Q150" s="586">
        <v>2241063950</v>
      </c>
      <c r="R150" s="494" t="s">
        <v>301</v>
      </c>
      <c r="S150" s="908"/>
      <c r="T150" s="908"/>
      <c r="U150" s="908"/>
      <c r="V150" s="908"/>
      <c r="W150" s="908"/>
      <c r="X150" s="908"/>
      <c r="Y150" s="600"/>
      <c r="Z150" s="600"/>
      <c r="AA150" s="600"/>
      <c r="AB150" s="600"/>
      <c r="AC150" s="733"/>
      <c r="AD150" s="909"/>
    </row>
    <row r="151" spans="1:30" s="591" customFormat="1" ht="12" customHeight="1" x14ac:dyDescent="0.15">
      <c r="A151" s="571" t="s">
        <v>51</v>
      </c>
      <c r="B151" s="572" t="str">
        <f t="shared" si="13"/>
        <v>244</v>
      </c>
      <c r="C151" s="888" t="s">
        <v>67</v>
      </c>
      <c r="D151" s="907" t="s">
        <v>101</v>
      </c>
      <c r="E151" s="681" t="str">
        <f t="shared" si="9"/>
        <v>244</v>
      </c>
      <c r="F151" s="594" t="str">
        <f t="shared" si="11"/>
        <v>ΔΩΔ/ΝΗΣΟΥ (ΡΟΔΟΣ)</v>
      </c>
      <c r="G151" s="595" t="str">
        <f t="shared" si="12"/>
        <v>244Α</v>
      </c>
      <c r="H151" s="596" t="s">
        <v>5</v>
      </c>
      <c r="I151" s="602" t="s">
        <v>8</v>
      </c>
      <c r="J151" s="651">
        <v>65</v>
      </c>
      <c r="K151" s="652"/>
      <c r="L151" s="653"/>
      <c r="M151" s="654">
        <v>5</v>
      </c>
      <c r="N151" s="1458"/>
      <c r="O151" s="655" t="s">
        <v>369</v>
      </c>
      <c r="P151" s="612" t="s">
        <v>368</v>
      </c>
      <c r="Q151" s="613">
        <v>2241063950</v>
      </c>
      <c r="R151" s="434" t="s">
        <v>301</v>
      </c>
      <c r="S151" s="773"/>
      <c r="T151" s="773"/>
      <c r="U151" s="773"/>
      <c r="V151" s="773"/>
      <c r="W151" s="773"/>
      <c r="X151" s="773"/>
      <c r="Y151" s="600"/>
      <c r="Z151" s="600"/>
      <c r="AA151" s="600"/>
      <c r="AB151" s="600"/>
      <c r="AC151" s="608"/>
      <c r="AD151" s="774"/>
    </row>
    <row r="152" spans="1:30" s="591" customFormat="1" ht="12" customHeight="1" x14ac:dyDescent="0.15">
      <c r="A152" s="571" t="s">
        <v>51</v>
      </c>
      <c r="B152" s="572" t="str">
        <f t="shared" si="13"/>
        <v>244</v>
      </c>
      <c r="C152" s="888" t="s">
        <v>67</v>
      </c>
      <c r="D152" s="907" t="s">
        <v>101</v>
      </c>
      <c r="E152" s="681" t="str">
        <f t="shared" si="9"/>
        <v>244</v>
      </c>
      <c r="F152" s="594" t="str">
        <f t="shared" si="11"/>
        <v>ΔΩΔ/ΝΗΣΟΥ (ΡΟΔΟΣ)</v>
      </c>
      <c r="G152" s="595" t="str">
        <f t="shared" si="12"/>
        <v>244Α</v>
      </c>
      <c r="H152" s="596" t="s">
        <v>5</v>
      </c>
      <c r="I152" s="602" t="s">
        <v>9</v>
      </c>
      <c r="J152" s="651">
        <v>103</v>
      </c>
      <c r="K152" s="652">
        <f>SUM(J147:J156)</f>
        <v>216</v>
      </c>
      <c r="L152" s="653">
        <v>7</v>
      </c>
      <c r="M152" s="654"/>
      <c r="N152" s="1458"/>
      <c r="O152" s="676" t="s">
        <v>369</v>
      </c>
      <c r="P152" s="585" t="s">
        <v>368</v>
      </c>
      <c r="Q152" s="607">
        <v>2241063950</v>
      </c>
      <c r="R152" s="470" t="s">
        <v>301</v>
      </c>
      <c r="S152" s="773"/>
      <c r="T152" s="773"/>
      <c r="U152" s="773"/>
      <c r="V152" s="773"/>
      <c r="W152" s="773"/>
      <c r="X152" s="773"/>
      <c r="Y152" s="600"/>
      <c r="Z152" s="600"/>
      <c r="AA152" s="600"/>
      <c r="AB152" s="600"/>
      <c r="AC152" s="608"/>
      <c r="AD152" s="774"/>
    </row>
    <row r="153" spans="1:30" s="591" customFormat="1" ht="12" customHeight="1" x14ac:dyDescent="0.15">
      <c r="A153" s="571" t="s">
        <v>51</v>
      </c>
      <c r="B153" s="572" t="str">
        <f t="shared" si="13"/>
        <v>244</v>
      </c>
      <c r="C153" s="888" t="s">
        <v>67</v>
      </c>
      <c r="D153" s="907" t="s">
        <v>101</v>
      </c>
      <c r="E153" s="681" t="str">
        <f t="shared" si="9"/>
        <v>244</v>
      </c>
      <c r="F153" s="594" t="str">
        <f t="shared" si="11"/>
        <v>ΔΩΔ/ΝΗΣΟΥ (ΡΟΔΟΣ)</v>
      </c>
      <c r="G153" s="595" t="str">
        <f t="shared" si="12"/>
        <v>244Α</v>
      </c>
      <c r="H153" s="596" t="s">
        <v>7</v>
      </c>
      <c r="I153" s="602" t="s">
        <v>8</v>
      </c>
      <c r="J153" s="651">
        <v>3</v>
      </c>
      <c r="K153" s="652"/>
      <c r="L153" s="653"/>
      <c r="M153" s="654">
        <v>1</v>
      </c>
      <c r="N153" s="1458"/>
      <c r="O153" s="676" t="s">
        <v>369</v>
      </c>
      <c r="P153" s="585" t="s">
        <v>368</v>
      </c>
      <c r="Q153" s="607">
        <v>2241063950</v>
      </c>
      <c r="R153" s="470" t="s">
        <v>301</v>
      </c>
      <c r="S153" s="773"/>
      <c r="T153" s="773"/>
      <c r="U153" s="773"/>
      <c r="V153" s="773"/>
      <c r="W153" s="773"/>
      <c r="X153" s="773"/>
      <c r="Y153" s="600"/>
      <c r="Z153" s="600"/>
      <c r="AA153" s="600"/>
      <c r="AB153" s="600"/>
      <c r="AC153" s="608"/>
      <c r="AD153" s="774"/>
    </row>
    <row r="154" spans="1:30" s="591" customFormat="1" ht="12" customHeight="1" x14ac:dyDescent="0.15">
      <c r="A154" s="571" t="s">
        <v>51</v>
      </c>
      <c r="B154" s="572" t="str">
        <f t="shared" si="13"/>
        <v>244</v>
      </c>
      <c r="C154" s="910" t="s">
        <v>67</v>
      </c>
      <c r="D154" s="907" t="s">
        <v>101</v>
      </c>
      <c r="E154" s="681" t="str">
        <f t="shared" si="9"/>
        <v>244</v>
      </c>
      <c r="F154" s="594" t="str">
        <f t="shared" si="11"/>
        <v>ΔΩΔ/ΝΗΣΟΥ (ΡΟΔΟΣ)</v>
      </c>
      <c r="G154" s="595" t="str">
        <f t="shared" si="12"/>
        <v>244Α</v>
      </c>
      <c r="H154" s="596" t="s">
        <v>7</v>
      </c>
      <c r="I154" s="602" t="s">
        <v>9</v>
      </c>
      <c r="J154" s="651">
        <v>9</v>
      </c>
      <c r="K154" s="652"/>
      <c r="L154" s="653">
        <v>1</v>
      </c>
      <c r="M154" s="654"/>
      <c r="N154" s="1458"/>
      <c r="O154" s="676" t="s">
        <v>369</v>
      </c>
      <c r="P154" s="585" t="s">
        <v>368</v>
      </c>
      <c r="Q154" s="607">
        <v>2241063950</v>
      </c>
      <c r="R154" s="470" t="s">
        <v>301</v>
      </c>
      <c r="S154" s="773"/>
      <c r="T154" s="773"/>
      <c r="U154" s="773"/>
      <c r="V154" s="773"/>
      <c r="W154" s="773"/>
      <c r="X154" s="773"/>
      <c r="Y154" s="600"/>
      <c r="Z154" s="600"/>
      <c r="AA154" s="600"/>
      <c r="AB154" s="600"/>
      <c r="AC154" s="608"/>
      <c r="AD154" s="774"/>
    </row>
    <row r="155" spans="1:30" s="591" customFormat="1" ht="12" customHeight="1" x14ac:dyDescent="0.15">
      <c r="A155" s="571" t="s">
        <v>51</v>
      </c>
      <c r="B155" s="572" t="str">
        <f t="shared" si="13"/>
        <v>244</v>
      </c>
      <c r="C155" s="888" t="s">
        <v>67</v>
      </c>
      <c r="D155" s="907" t="s">
        <v>101</v>
      </c>
      <c r="E155" s="681" t="str">
        <f t="shared" si="9"/>
        <v>244</v>
      </c>
      <c r="F155" s="594" t="str">
        <f t="shared" si="11"/>
        <v>ΔΩΔ/ΝΗΣΟΥ (ΡΟΔΟΣ)</v>
      </c>
      <c r="G155" s="595" t="str">
        <f t="shared" si="12"/>
        <v>244Α</v>
      </c>
      <c r="H155" s="596" t="s">
        <v>6</v>
      </c>
      <c r="I155" s="602" t="s">
        <v>8</v>
      </c>
      <c r="J155" s="672">
        <v>7</v>
      </c>
      <c r="K155" s="678"/>
      <c r="L155" s="674"/>
      <c r="M155" s="675">
        <v>1</v>
      </c>
      <c r="N155" s="1458"/>
      <c r="O155" s="676" t="s">
        <v>369</v>
      </c>
      <c r="P155" s="585" t="s">
        <v>368</v>
      </c>
      <c r="Q155" s="607">
        <v>2241063950</v>
      </c>
      <c r="R155" s="470" t="s">
        <v>301</v>
      </c>
      <c r="S155" s="773"/>
      <c r="T155" s="773"/>
      <c r="U155" s="773"/>
      <c r="V155" s="773"/>
      <c r="W155" s="773"/>
      <c r="X155" s="773"/>
      <c r="Y155" s="600"/>
      <c r="Z155" s="600"/>
      <c r="AA155" s="600"/>
      <c r="AB155" s="600"/>
      <c r="AC155" s="608"/>
      <c r="AD155" s="774"/>
    </row>
    <row r="156" spans="1:30" s="591" customFormat="1" ht="12" customHeight="1" thickBot="1" x14ac:dyDescent="0.2">
      <c r="A156" s="571" t="s">
        <v>51</v>
      </c>
      <c r="B156" s="572" t="str">
        <f t="shared" si="13"/>
        <v>244</v>
      </c>
      <c r="C156" s="888" t="s">
        <v>67</v>
      </c>
      <c r="D156" s="907" t="s">
        <v>101</v>
      </c>
      <c r="E156" s="748" t="str">
        <f t="shared" si="9"/>
        <v>244</v>
      </c>
      <c r="F156" s="749" t="str">
        <f t="shared" si="11"/>
        <v>ΔΩΔ/ΝΗΣΟΥ (ΡΟΔΟΣ)</v>
      </c>
      <c r="G156" s="785" t="str">
        <f t="shared" si="12"/>
        <v>244Α</v>
      </c>
      <c r="H156" s="596" t="s">
        <v>6</v>
      </c>
      <c r="I156" s="602" t="s">
        <v>9</v>
      </c>
      <c r="J156" s="672">
        <v>16</v>
      </c>
      <c r="K156" s="753"/>
      <c r="L156" s="674">
        <v>1</v>
      </c>
      <c r="M156" s="675"/>
      <c r="N156" s="1459"/>
      <c r="O156" s="676" t="s">
        <v>369</v>
      </c>
      <c r="P156" s="790" t="s">
        <v>368</v>
      </c>
      <c r="Q156" s="607">
        <v>2241063950</v>
      </c>
      <c r="R156" s="470" t="s">
        <v>301</v>
      </c>
      <c r="S156" s="773"/>
      <c r="T156" s="773"/>
      <c r="U156" s="773"/>
      <c r="V156" s="773"/>
      <c r="W156" s="773"/>
      <c r="X156" s="773"/>
      <c r="Y156" s="760"/>
      <c r="Z156" s="760"/>
      <c r="AA156" s="760"/>
      <c r="AB156" s="760"/>
      <c r="AC156" s="635"/>
      <c r="AD156" s="774"/>
    </row>
    <row r="157" spans="1:30" s="591" customFormat="1" ht="12" customHeight="1" thickTop="1" x14ac:dyDescent="0.15">
      <c r="A157" s="571" t="s">
        <v>52</v>
      </c>
      <c r="B157" s="572" t="str">
        <f t="shared" si="13"/>
        <v>245</v>
      </c>
      <c r="C157" s="888" t="s">
        <v>67</v>
      </c>
      <c r="D157" s="907" t="s">
        <v>101</v>
      </c>
      <c r="E157" s="861" t="str">
        <f t="shared" si="9"/>
        <v>245</v>
      </c>
      <c r="F157" s="862" t="str">
        <f t="shared" si="11"/>
        <v>ΔΩΔ/ΝΗΣΟΥ (ΚΩΣ)</v>
      </c>
      <c r="G157" s="577" t="str">
        <f t="shared" si="12"/>
        <v>245Α</v>
      </c>
      <c r="H157" s="803" t="s">
        <v>3</v>
      </c>
      <c r="I157" s="804" t="s">
        <v>8</v>
      </c>
      <c r="J157" s="805">
        <v>1</v>
      </c>
      <c r="K157" s="643"/>
      <c r="L157" s="905"/>
      <c r="M157" s="906">
        <v>1</v>
      </c>
      <c r="N157" s="1457" t="s">
        <v>426</v>
      </c>
      <c r="O157" s="808" t="s">
        <v>302</v>
      </c>
      <c r="P157" s="585" t="s">
        <v>303</v>
      </c>
      <c r="Q157" s="809">
        <v>2242022025</v>
      </c>
      <c r="R157" s="476" t="s">
        <v>304</v>
      </c>
      <c r="S157" s="810">
        <v>1</v>
      </c>
      <c r="T157" s="810">
        <v>0</v>
      </c>
      <c r="U157" s="810">
        <v>1</v>
      </c>
      <c r="V157" s="810">
        <v>0</v>
      </c>
      <c r="W157" s="810">
        <v>0</v>
      </c>
      <c r="X157" s="810">
        <v>0</v>
      </c>
      <c r="Y157" s="587" t="s">
        <v>130</v>
      </c>
      <c r="Z157" s="587" t="s">
        <v>305</v>
      </c>
      <c r="AA157" s="587" t="s">
        <v>130</v>
      </c>
      <c r="AB157" s="587" t="s">
        <v>137</v>
      </c>
      <c r="AC157" s="589" t="s">
        <v>130</v>
      </c>
      <c r="AD157" s="811"/>
    </row>
    <row r="158" spans="1:30" s="591" customFormat="1" ht="12" customHeight="1" x14ac:dyDescent="0.15">
      <c r="A158" s="571" t="s">
        <v>52</v>
      </c>
      <c r="B158" s="572" t="str">
        <f t="shared" si="13"/>
        <v>245</v>
      </c>
      <c r="C158" s="888" t="s">
        <v>67</v>
      </c>
      <c r="D158" s="907" t="s">
        <v>101</v>
      </c>
      <c r="E158" s="681" t="str">
        <f t="shared" si="9"/>
        <v>245</v>
      </c>
      <c r="F158" s="594" t="str">
        <f t="shared" si="11"/>
        <v>ΔΩΔ/ΝΗΣΟΥ (ΚΩΣ)</v>
      </c>
      <c r="G158" s="595" t="str">
        <f t="shared" si="12"/>
        <v>245Α</v>
      </c>
      <c r="H158" s="596" t="s">
        <v>3</v>
      </c>
      <c r="I158" s="602" t="s">
        <v>9</v>
      </c>
      <c r="J158" s="651">
        <v>2</v>
      </c>
      <c r="K158" s="652"/>
      <c r="L158" s="653">
        <v>1</v>
      </c>
      <c r="M158" s="654"/>
      <c r="N158" s="1458"/>
      <c r="O158" s="676" t="s">
        <v>302</v>
      </c>
      <c r="P158" s="585" t="s">
        <v>303</v>
      </c>
      <c r="Q158" s="607">
        <v>2242022025</v>
      </c>
      <c r="R158" s="470" t="s">
        <v>304</v>
      </c>
      <c r="S158" s="773">
        <v>0</v>
      </c>
      <c r="T158" s="773">
        <v>0</v>
      </c>
      <c r="U158" s="773">
        <v>0</v>
      </c>
      <c r="V158" s="773">
        <v>0</v>
      </c>
      <c r="W158" s="773">
        <v>0</v>
      </c>
      <c r="X158" s="773">
        <v>0</v>
      </c>
      <c r="Y158" s="600"/>
      <c r="Z158" s="600"/>
      <c r="AA158" s="600"/>
      <c r="AB158" s="600"/>
      <c r="AC158" s="608"/>
      <c r="AD158" s="774"/>
    </row>
    <row r="159" spans="1:30" s="591" customFormat="1" ht="12" customHeight="1" x14ac:dyDescent="0.15">
      <c r="A159" s="571" t="s">
        <v>52</v>
      </c>
      <c r="B159" s="572" t="str">
        <f t="shared" si="13"/>
        <v>245</v>
      </c>
      <c r="C159" s="888" t="s">
        <v>67</v>
      </c>
      <c r="D159" s="907" t="s">
        <v>101</v>
      </c>
      <c r="E159" s="681" t="str">
        <f t="shared" si="9"/>
        <v>245</v>
      </c>
      <c r="F159" s="594" t="str">
        <f t="shared" si="11"/>
        <v>ΔΩΔ/ΝΗΣΟΥ (ΚΩΣ)</v>
      </c>
      <c r="G159" s="595" t="str">
        <f t="shared" si="12"/>
        <v>245Α</v>
      </c>
      <c r="H159" s="596" t="s">
        <v>4</v>
      </c>
      <c r="I159" s="602" t="s">
        <v>8</v>
      </c>
      <c r="J159" s="821">
        <v>0</v>
      </c>
      <c r="K159" s="822"/>
      <c r="L159" s="823"/>
      <c r="M159" s="824">
        <v>0</v>
      </c>
      <c r="N159" s="1458"/>
      <c r="O159" s="825" t="s">
        <v>302</v>
      </c>
      <c r="P159" s="585" t="s">
        <v>303</v>
      </c>
      <c r="Q159" s="826">
        <v>2242022025</v>
      </c>
      <c r="R159" s="480" t="s">
        <v>304</v>
      </c>
      <c r="S159" s="531">
        <v>2</v>
      </c>
      <c r="T159" s="531">
        <v>0</v>
      </c>
      <c r="U159" s="531">
        <v>2</v>
      </c>
      <c r="V159" s="531">
        <v>0</v>
      </c>
      <c r="W159" s="531">
        <v>4</v>
      </c>
      <c r="X159" s="531">
        <v>4</v>
      </c>
      <c r="Y159" s="600"/>
      <c r="Z159" s="600"/>
      <c r="AA159" s="600"/>
      <c r="AB159" s="600"/>
      <c r="AC159" s="608"/>
      <c r="AD159" s="827"/>
    </row>
    <row r="160" spans="1:30" s="591" customFormat="1" ht="12" customHeight="1" x14ac:dyDescent="0.15">
      <c r="A160" s="571" t="s">
        <v>52</v>
      </c>
      <c r="B160" s="572" t="str">
        <f t="shared" si="13"/>
        <v>245</v>
      </c>
      <c r="C160" s="888" t="s">
        <v>67</v>
      </c>
      <c r="D160" s="907" t="s">
        <v>101</v>
      </c>
      <c r="E160" s="681" t="str">
        <f t="shared" si="9"/>
        <v>245</v>
      </c>
      <c r="F160" s="594" t="str">
        <f t="shared" si="11"/>
        <v>ΔΩΔ/ΝΗΣΟΥ (ΚΩΣ)</v>
      </c>
      <c r="G160" s="595" t="str">
        <f t="shared" si="12"/>
        <v>245Α</v>
      </c>
      <c r="H160" s="596" t="s">
        <v>4</v>
      </c>
      <c r="I160" s="602" t="s">
        <v>9</v>
      </c>
      <c r="J160" s="821">
        <v>3</v>
      </c>
      <c r="K160" s="822"/>
      <c r="L160" s="823">
        <v>1</v>
      </c>
      <c r="M160" s="824"/>
      <c r="N160" s="1458"/>
      <c r="O160" s="825" t="s">
        <v>302</v>
      </c>
      <c r="P160" s="585" t="s">
        <v>303</v>
      </c>
      <c r="Q160" s="826">
        <v>2242022025</v>
      </c>
      <c r="R160" s="480" t="s">
        <v>304</v>
      </c>
      <c r="S160" s="531">
        <v>0</v>
      </c>
      <c r="T160" s="531">
        <v>0</v>
      </c>
      <c r="U160" s="531">
        <v>0</v>
      </c>
      <c r="V160" s="531">
        <v>0</v>
      </c>
      <c r="W160" s="531">
        <v>0</v>
      </c>
      <c r="X160" s="531">
        <v>0</v>
      </c>
      <c r="Y160" s="600"/>
      <c r="Z160" s="600"/>
      <c r="AA160" s="600"/>
      <c r="AB160" s="600"/>
      <c r="AC160" s="608"/>
      <c r="AD160" s="827"/>
    </row>
    <row r="161" spans="1:30" s="591" customFormat="1" ht="12" customHeight="1" x14ac:dyDescent="0.15">
      <c r="A161" s="571" t="s">
        <v>52</v>
      </c>
      <c r="B161" s="572" t="str">
        <f t="shared" si="13"/>
        <v>245</v>
      </c>
      <c r="C161" s="888" t="s">
        <v>67</v>
      </c>
      <c r="D161" s="911" t="s">
        <v>101</v>
      </c>
      <c r="E161" s="681" t="str">
        <f t="shared" ref="E161:E222" si="14">B161</f>
        <v>245</v>
      </c>
      <c r="F161" s="594" t="str">
        <f t="shared" si="11"/>
        <v>ΔΩΔ/ΝΗΣΟΥ (ΚΩΣ)</v>
      </c>
      <c r="G161" s="595" t="str">
        <f t="shared" si="12"/>
        <v>245Α</v>
      </c>
      <c r="H161" s="596" t="s">
        <v>5</v>
      </c>
      <c r="I161" s="602" t="s">
        <v>8</v>
      </c>
      <c r="J161" s="821">
        <v>39</v>
      </c>
      <c r="K161" s="822">
        <f>SUM(J157:J166)</f>
        <v>97</v>
      </c>
      <c r="L161" s="823"/>
      <c r="M161" s="824">
        <v>4</v>
      </c>
      <c r="N161" s="1458"/>
      <c r="O161" s="843" t="s">
        <v>302</v>
      </c>
      <c r="P161" s="612" t="s">
        <v>303</v>
      </c>
      <c r="Q161" s="829">
        <v>2242022025</v>
      </c>
      <c r="R161" s="435" t="s">
        <v>304</v>
      </c>
      <c r="S161" s="531">
        <v>1</v>
      </c>
      <c r="T161" s="531">
        <v>0</v>
      </c>
      <c r="U161" s="531">
        <v>1</v>
      </c>
      <c r="V161" s="531">
        <v>0</v>
      </c>
      <c r="W161" s="531">
        <v>0</v>
      </c>
      <c r="X161" s="531">
        <v>0</v>
      </c>
      <c r="Y161" s="600"/>
      <c r="Z161" s="600"/>
      <c r="AA161" s="600"/>
      <c r="AB161" s="600"/>
      <c r="AC161" s="608"/>
      <c r="AD161" s="827"/>
    </row>
    <row r="162" spans="1:30" s="591" customFormat="1" ht="12" customHeight="1" x14ac:dyDescent="0.15">
      <c r="A162" s="571" t="s">
        <v>52</v>
      </c>
      <c r="B162" s="572" t="str">
        <f t="shared" si="13"/>
        <v>245</v>
      </c>
      <c r="C162" s="888" t="s">
        <v>67</v>
      </c>
      <c r="D162" s="907" t="s">
        <v>101</v>
      </c>
      <c r="E162" s="681" t="str">
        <f t="shared" si="14"/>
        <v>245</v>
      </c>
      <c r="F162" s="594" t="str">
        <f t="shared" si="11"/>
        <v>ΔΩΔ/ΝΗΣΟΥ (ΚΩΣ)</v>
      </c>
      <c r="G162" s="595" t="str">
        <f t="shared" si="12"/>
        <v>245Α</v>
      </c>
      <c r="H162" s="596" t="s">
        <v>5</v>
      </c>
      <c r="I162" s="602" t="s">
        <v>9</v>
      </c>
      <c r="J162" s="821">
        <v>42</v>
      </c>
      <c r="K162" s="822"/>
      <c r="L162" s="823">
        <v>4</v>
      </c>
      <c r="M162" s="824"/>
      <c r="N162" s="1458"/>
      <c r="O162" s="825" t="s">
        <v>302</v>
      </c>
      <c r="P162" s="585" t="s">
        <v>303</v>
      </c>
      <c r="Q162" s="826">
        <v>2242022025</v>
      </c>
      <c r="R162" s="480" t="s">
        <v>304</v>
      </c>
      <c r="S162" s="531"/>
      <c r="T162" s="531"/>
      <c r="U162" s="531"/>
      <c r="V162" s="531"/>
      <c r="W162" s="531"/>
      <c r="X162" s="531"/>
      <c r="Y162" s="600"/>
      <c r="Z162" s="600"/>
      <c r="AA162" s="600"/>
      <c r="AB162" s="600"/>
      <c r="AC162" s="608"/>
      <c r="AD162" s="827"/>
    </row>
    <row r="163" spans="1:30" s="591" customFormat="1" ht="12" customHeight="1" x14ac:dyDescent="0.15">
      <c r="A163" s="571" t="s">
        <v>52</v>
      </c>
      <c r="B163" s="572" t="str">
        <f t="shared" si="13"/>
        <v>245</v>
      </c>
      <c r="C163" s="888" t="s">
        <v>67</v>
      </c>
      <c r="D163" s="907" t="s">
        <v>101</v>
      </c>
      <c r="E163" s="681" t="str">
        <f t="shared" si="14"/>
        <v>245</v>
      </c>
      <c r="F163" s="594" t="str">
        <f t="shared" si="11"/>
        <v>ΔΩΔ/ΝΗΣΟΥ (ΚΩΣ)</v>
      </c>
      <c r="G163" s="595" t="str">
        <f t="shared" si="12"/>
        <v>245Α</v>
      </c>
      <c r="H163" s="596" t="s">
        <v>7</v>
      </c>
      <c r="I163" s="602" t="s">
        <v>8</v>
      </c>
      <c r="J163" s="821">
        <v>1</v>
      </c>
      <c r="K163" s="822"/>
      <c r="L163" s="894"/>
      <c r="M163" s="895" t="s">
        <v>169</v>
      </c>
      <c r="N163" s="1458"/>
      <c r="O163" s="825" t="s">
        <v>302</v>
      </c>
      <c r="P163" s="585" t="s">
        <v>303</v>
      </c>
      <c r="Q163" s="826">
        <v>2242022025</v>
      </c>
      <c r="R163" s="480" t="s">
        <v>304</v>
      </c>
      <c r="S163" s="531"/>
      <c r="T163" s="531"/>
      <c r="U163" s="531"/>
      <c r="V163" s="531"/>
      <c r="W163" s="531"/>
      <c r="X163" s="531"/>
      <c r="Y163" s="600"/>
      <c r="Z163" s="600"/>
      <c r="AA163" s="600"/>
      <c r="AB163" s="600"/>
      <c r="AC163" s="608"/>
      <c r="AD163" s="827"/>
    </row>
    <row r="164" spans="1:30" s="591" customFormat="1" ht="12" customHeight="1" x14ac:dyDescent="0.15">
      <c r="A164" s="571" t="s">
        <v>52</v>
      </c>
      <c r="B164" s="572" t="str">
        <f t="shared" si="13"/>
        <v>245</v>
      </c>
      <c r="C164" s="888" t="s">
        <v>67</v>
      </c>
      <c r="D164" s="907" t="s">
        <v>101</v>
      </c>
      <c r="E164" s="681" t="str">
        <f t="shared" si="14"/>
        <v>245</v>
      </c>
      <c r="F164" s="594" t="str">
        <f t="shared" si="11"/>
        <v>ΔΩΔ/ΝΗΣΟΥ (ΚΩΣ)</v>
      </c>
      <c r="G164" s="595" t="str">
        <f t="shared" si="12"/>
        <v>245Α</v>
      </c>
      <c r="H164" s="596" t="s">
        <v>7</v>
      </c>
      <c r="I164" s="602" t="s">
        <v>9</v>
      </c>
      <c r="J164" s="821">
        <v>2</v>
      </c>
      <c r="K164" s="822"/>
      <c r="L164" s="895" t="s">
        <v>169</v>
      </c>
      <c r="M164" s="824"/>
      <c r="N164" s="1458"/>
      <c r="O164" s="825" t="s">
        <v>302</v>
      </c>
      <c r="P164" s="585" t="s">
        <v>303</v>
      </c>
      <c r="Q164" s="826">
        <v>2242022025</v>
      </c>
      <c r="R164" s="480" t="s">
        <v>304</v>
      </c>
      <c r="S164" s="531"/>
      <c r="T164" s="531"/>
      <c r="U164" s="531"/>
      <c r="V164" s="531"/>
      <c r="W164" s="531"/>
      <c r="X164" s="531"/>
      <c r="Y164" s="600"/>
      <c r="Z164" s="600"/>
      <c r="AA164" s="600"/>
      <c r="AB164" s="600"/>
      <c r="AC164" s="608"/>
      <c r="AD164" s="827"/>
    </row>
    <row r="165" spans="1:30" s="591" customFormat="1" ht="12" customHeight="1" x14ac:dyDescent="0.15">
      <c r="A165" s="571" t="s">
        <v>52</v>
      </c>
      <c r="B165" s="572" t="str">
        <f t="shared" si="13"/>
        <v>245</v>
      </c>
      <c r="C165" s="888" t="s">
        <v>67</v>
      </c>
      <c r="D165" s="907" t="s">
        <v>101</v>
      </c>
      <c r="E165" s="681" t="str">
        <f t="shared" si="14"/>
        <v>245</v>
      </c>
      <c r="F165" s="623" t="str">
        <f t="shared" si="11"/>
        <v>ΔΩΔ/ΝΗΣΟΥ (ΚΩΣ)</v>
      </c>
      <c r="G165" s="595" t="str">
        <f t="shared" si="12"/>
        <v>245Α</v>
      </c>
      <c r="H165" s="625" t="s">
        <v>6</v>
      </c>
      <c r="I165" s="626" t="s">
        <v>8</v>
      </c>
      <c r="J165" s="869">
        <v>1</v>
      </c>
      <c r="K165" s="850"/>
      <c r="L165" s="870"/>
      <c r="M165" s="877">
        <v>1</v>
      </c>
      <c r="N165" s="1458"/>
      <c r="O165" s="872" t="s">
        <v>302</v>
      </c>
      <c r="P165" s="585" t="s">
        <v>303</v>
      </c>
      <c r="Q165" s="873">
        <v>2242022025</v>
      </c>
      <c r="R165" s="487" t="s">
        <v>304</v>
      </c>
      <c r="S165" s="874"/>
      <c r="T165" s="874"/>
      <c r="U165" s="874"/>
      <c r="V165" s="874"/>
      <c r="W165" s="874"/>
      <c r="X165" s="874"/>
      <c r="Y165" s="600"/>
      <c r="Z165" s="600"/>
      <c r="AA165" s="600"/>
      <c r="AB165" s="600"/>
      <c r="AC165" s="635"/>
      <c r="AD165" s="912"/>
    </row>
    <row r="166" spans="1:30" s="591" customFormat="1" ht="12" customHeight="1" thickBot="1" x14ac:dyDescent="0.2">
      <c r="A166" s="571" t="s">
        <v>52</v>
      </c>
      <c r="B166" s="572" t="str">
        <f t="shared" si="13"/>
        <v>245</v>
      </c>
      <c r="C166" s="888" t="s">
        <v>67</v>
      </c>
      <c r="D166" s="907" t="s">
        <v>101</v>
      </c>
      <c r="E166" s="681" t="str">
        <f t="shared" si="14"/>
        <v>245</v>
      </c>
      <c r="F166" s="623" t="str">
        <f t="shared" si="11"/>
        <v>ΔΩΔ/ΝΗΣΟΥ (ΚΩΣ)</v>
      </c>
      <c r="G166" s="624" t="str">
        <f t="shared" si="12"/>
        <v>245Α</v>
      </c>
      <c r="H166" s="750" t="s">
        <v>6</v>
      </c>
      <c r="I166" s="751" t="s">
        <v>9</v>
      </c>
      <c r="J166" s="853">
        <v>6</v>
      </c>
      <c r="K166" s="854"/>
      <c r="L166" s="855">
        <v>1</v>
      </c>
      <c r="M166" s="856"/>
      <c r="N166" s="1459"/>
      <c r="O166" s="857" t="s">
        <v>302</v>
      </c>
      <c r="P166" s="632" t="s">
        <v>303</v>
      </c>
      <c r="Q166" s="858">
        <v>2242022025</v>
      </c>
      <c r="R166" s="489" t="s">
        <v>304</v>
      </c>
      <c r="S166" s="859"/>
      <c r="T166" s="859"/>
      <c r="U166" s="859"/>
      <c r="V166" s="859"/>
      <c r="W166" s="859"/>
      <c r="X166" s="859"/>
      <c r="Y166" s="760"/>
      <c r="Z166" s="760"/>
      <c r="AA166" s="760"/>
      <c r="AB166" s="760"/>
      <c r="AC166" s="761"/>
      <c r="AD166" s="860"/>
    </row>
    <row r="167" spans="1:30" s="591" customFormat="1" ht="12" customHeight="1" thickTop="1" x14ac:dyDescent="0.15">
      <c r="A167" s="571" t="s">
        <v>102</v>
      </c>
      <c r="B167" s="572" t="str">
        <f t="shared" si="13"/>
        <v>365</v>
      </c>
      <c r="C167" s="888" t="s">
        <v>67</v>
      </c>
      <c r="D167" s="907" t="s">
        <v>101</v>
      </c>
      <c r="E167" s="845" t="str">
        <f t="shared" si="14"/>
        <v>365</v>
      </c>
      <c r="F167" s="638" t="str">
        <f t="shared" si="11"/>
        <v>ΔΩΔ/ΝΗΣΟΥ (ΚΑΛΥΜΝΟΣ)</v>
      </c>
      <c r="G167" s="639" t="str">
        <f t="shared" si="12"/>
        <v>365Α</v>
      </c>
      <c r="H167" s="578" t="s">
        <v>3</v>
      </c>
      <c r="I167" s="579" t="s">
        <v>8</v>
      </c>
      <c r="J167" s="835">
        <v>0</v>
      </c>
      <c r="K167" s="814"/>
      <c r="L167" s="837"/>
      <c r="M167" s="838">
        <v>0</v>
      </c>
      <c r="N167" s="1457" t="s">
        <v>427</v>
      </c>
      <c r="O167" s="839" t="s">
        <v>306</v>
      </c>
      <c r="P167" s="647" t="s">
        <v>307</v>
      </c>
      <c r="Q167" s="840">
        <v>2243028992</v>
      </c>
      <c r="R167" s="483" t="s">
        <v>308</v>
      </c>
      <c r="S167" s="841">
        <v>11</v>
      </c>
      <c r="T167" s="841">
        <v>7</v>
      </c>
      <c r="U167" s="841">
        <v>9</v>
      </c>
      <c r="V167" s="841">
        <v>10</v>
      </c>
      <c r="W167" s="841">
        <v>11</v>
      </c>
      <c r="X167" s="841">
        <v>20</v>
      </c>
      <c r="Y167" s="587" t="s">
        <v>130</v>
      </c>
      <c r="Z167" s="587" t="s">
        <v>185</v>
      </c>
      <c r="AA167" s="587"/>
      <c r="AB167" s="587" t="s">
        <v>137</v>
      </c>
      <c r="AC167" s="733" t="s">
        <v>130</v>
      </c>
      <c r="AD167" s="842"/>
    </row>
    <row r="168" spans="1:30" s="591" customFormat="1" ht="12" customHeight="1" x14ac:dyDescent="0.15">
      <c r="A168" s="571" t="s">
        <v>102</v>
      </c>
      <c r="B168" s="572" t="str">
        <f t="shared" si="13"/>
        <v>365</v>
      </c>
      <c r="C168" s="888" t="s">
        <v>67</v>
      </c>
      <c r="D168" s="907" t="s">
        <v>101</v>
      </c>
      <c r="E168" s="681" t="str">
        <f t="shared" si="14"/>
        <v>365</v>
      </c>
      <c r="F168" s="576" t="str">
        <f t="shared" si="11"/>
        <v>ΔΩΔ/ΝΗΣΟΥ (ΚΑΛΥΜΝΟΣ)</v>
      </c>
      <c r="G168" s="595" t="str">
        <f t="shared" si="12"/>
        <v>365Α</v>
      </c>
      <c r="H168" s="578" t="s">
        <v>3</v>
      </c>
      <c r="I168" s="579" t="s">
        <v>9</v>
      </c>
      <c r="J168" s="835">
        <v>0</v>
      </c>
      <c r="K168" s="822"/>
      <c r="L168" s="837">
        <v>0</v>
      </c>
      <c r="M168" s="838"/>
      <c r="N168" s="1458"/>
      <c r="O168" s="839" t="s">
        <v>306</v>
      </c>
      <c r="P168" s="585" t="s">
        <v>307</v>
      </c>
      <c r="Q168" s="840">
        <v>2243028992</v>
      </c>
      <c r="R168" s="483" t="s">
        <v>308</v>
      </c>
      <c r="S168" s="841"/>
      <c r="T168" s="841"/>
      <c r="U168" s="841"/>
      <c r="V168" s="841"/>
      <c r="W168" s="841"/>
      <c r="X168" s="841"/>
      <c r="Y168" s="600"/>
      <c r="Z168" s="600"/>
      <c r="AA168" s="600"/>
      <c r="AB168" s="600"/>
      <c r="AC168" s="733"/>
      <c r="AD168" s="842"/>
    </row>
    <row r="169" spans="1:30" s="591" customFormat="1" ht="12" customHeight="1" x14ac:dyDescent="0.15">
      <c r="A169" s="571" t="s">
        <v>102</v>
      </c>
      <c r="B169" s="572" t="str">
        <f t="shared" si="13"/>
        <v>365</v>
      </c>
      <c r="C169" s="888" t="s">
        <v>67</v>
      </c>
      <c r="D169" s="907" t="s">
        <v>101</v>
      </c>
      <c r="E169" s="681" t="str">
        <f t="shared" si="14"/>
        <v>365</v>
      </c>
      <c r="F169" s="594" t="str">
        <f t="shared" si="11"/>
        <v>ΔΩΔ/ΝΗΣΟΥ (ΚΑΛΥΜΝΟΣ)</v>
      </c>
      <c r="G169" s="595" t="str">
        <f t="shared" si="12"/>
        <v>365Α</v>
      </c>
      <c r="H169" s="596" t="s">
        <v>4</v>
      </c>
      <c r="I169" s="602" t="s">
        <v>8</v>
      </c>
      <c r="J169" s="821">
        <v>6</v>
      </c>
      <c r="K169" s="822"/>
      <c r="L169" s="823"/>
      <c r="M169" s="824">
        <v>1</v>
      </c>
      <c r="N169" s="1458"/>
      <c r="O169" s="825" t="s">
        <v>306</v>
      </c>
      <c r="P169" s="585" t="s">
        <v>307</v>
      </c>
      <c r="Q169" s="826">
        <v>2243028992</v>
      </c>
      <c r="R169" s="480" t="s">
        <v>308</v>
      </c>
      <c r="S169" s="531"/>
      <c r="T169" s="531"/>
      <c r="U169" s="531"/>
      <c r="V169" s="531"/>
      <c r="W169" s="531"/>
      <c r="X169" s="531"/>
      <c r="Y169" s="600"/>
      <c r="Z169" s="600"/>
      <c r="AA169" s="600"/>
      <c r="AB169" s="600"/>
      <c r="AC169" s="608"/>
      <c r="AD169" s="827"/>
    </row>
    <row r="170" spans="1:30" s="591" customFormat="1" ht="12" customHeight="1" x14ac:dyDescent="0.15">
      <c r="A170" s="571" t="s">
        <v>102</v>
      </c>
      <c r="B170" s="572" t="str">
        <f t="shared" si="13"/>
        <v>365</v>
      </c>
      <c r="C170" s="888" t="s">
        <v>67</v>
      </c>
      <c r="D170" s="907" t="s">
        <v>101</v>
      </c>
      <c r="E170" s="681" t="str">
        <f t="shared" si="14"/>
        <v>365</v>
      </c>
      <c r="F170" s="594" t="str">
        <f t="shared" si="11"/>
        <v>ΔΩΔ/ΝΗΣΟΥ (ΚΑΛΥΜΝΟΣ)</v>
      </c>
      <c r="G170" s="595" t="str">
        <f t="shared" si="12"/>
        <v>365Α</v>
      </c>
      <c r="H170" s="596" t="s">
        <v>4</v>
      </c>
      <c r="I170" s="602" t="s">
        <v>9</v>
      </c>
      <c r="J170" s="821">
        <v>8</v>
      </c>
      <c r="K170" s="822"/>
      <c r="L170" s="823">
        <v>1</v>
      </c>
      <c r="M170" s="824"/>
      <c r="N170" s="1458"/>
      <c r="O170" s="825" t="s">
        <v>306</v>
      </c>
      <c r="P170" s="585" t="s">
        <v>307</v>
      </c>
      <c r="Q170" s="826">
        <v>2243028992</v>
      </c>
      <c r="R170" s="480" t="s">
        <v>308</v>
      </c>
      <c r="S170" s="531"/>
      <c r="T170" s="531"/>
      <c r="U170" s="531"/>
      <c r="V170" s="531"/>
      <c r="W170" s="531"/>
      <c r="X170" s="531"/>
      <c r="Y170" s="600"/>
      <c r="Z170" s="600"/>
      <c r="AA170" s="600"/>
      <c r="AB170" s="600"/>
      <c r="AC170" s="608"/>
      <c r="AD170" s="827"/>
    </row>
    <row r="171" spans="1:30" s="591" customFormat="1" ht="12" customHeight="1" x14ac:dyDescent="0.15">
      <c r="A171" s="571" t="s">
        <v>102</v>
      </c>
      <c r="B171" s="572" t="str">
        <f t="shared" si="13"/>
        <v>365</v>
      </c>
      <c r="C171" s="888" t="s">
        <v>67</v>
      </c>
      <c r="D171" s="907" t="s">
        <v>101</v>
      </c>
      <c r="E171" s="681" t="str">
        <f t="shared" si="14"/>
        <v>365</v>
      </c>
      <c r="F171" s="594" t="str">
        <f t="shared" si="11"/>
        <v>ΔΩΔ/ΝΗΣΟΥ (ΚΑΛΥΜΝΟΣ)</v>
      </c>
      <c r="G171" s="595" t="str">
        <f t="shared" si="12"/>
        <v>365Α</v>
      </c>
      <c r="H171" s="596" t="s">
        <v>5</v>
      </c>
      <c r="I171" s="602" t="s">
        <v>8</v>
      </c>
      <c r="J171" s="821">
        <v>1</v>
      </c>
      <c r="K171" s="822">
        <f>SUM(J167:J176)</f>
        <v>23</v>
      </c>
      <c r="L171" s="823"/>
      <c r="M171" s="824">
        <v>1</v>
      </c>
      <c r="N171" s="1458"/>
      <c r="O171" s="843" t="s">
        <v>306</v>
      </c>
      <c r="P171" s="612" t="s">
        <v>307</v>
      </c>
      <c r="Q171" s="829">
        <v>2243028992</v>
      </c>
      <c r="R171" s="435" t="s">
        <v>308</v>
      </c>
      <c r="S171" s="531"/>
      <c r="T171" s="531"/>
      <c r="U171" s="531"/>
      <c r="V171" s="531"/>
      <c r="W171" s="531"/>
      <c r="X171" s="531"/>
      <c r="Y171" s="600"/>
      <c r="Z171" s="600"/>
      <c r="AA171" s="600"/>
      <c r="AB171" s="600"/>
      <c r="AC171" s="608"/>
      <c r="AD171" s="827"/>
    </row>
    <row r="172" spans="1:30" s="591" customFormat="1" ht="12" customHeight="1" x14ac:dyDescent="0.15">
      <c r="A172" s="571" t="s">
        <v>102</v>
      </c>
      <c r="B172" s="572" t="str">
        <f t="shared" si="13"/>
        <v>365</v>
      </c>
      <c r="C172" s="888" t="s">
        <v>67</v>
      </c>
      <c r="D172" s="907" t="s">
        <v>101</v>
      </c>
      <c r="E172" s="681" t="str">
        <f t="shared" si="14"/>
        <v>365</v>
      </c>
      <c r="F172" s="594" t="str">
        <f t="shared" si="11"/>
        <v>ΔΩΔ/ΝΗΣΟΥ (ΚΑΛΥΜΝΟΣ)</v>
      </c>
      <c r="G172" s="595" t="str">
        <f t="shared" si="12"/>
        <v>365Α</v>
      </c>
      <c r="H172" s="596" t="s">
        <v>5</v>
      </c>
      <c r="I172" s="602" t="s">
        <v>9</v>
      </c>
      <c r="J172" s="821">
        <v>0</v>
      </c>
      <c r="K172" s="822"/>
      <c r="L172" s="823"/>
      <c r="M172" s="824"/>
      <c r="N172" s="1458"/>
      <c r="O172" s="825" t="s">
        <v>306</v>
      </c>
      <c r="P172" s="585" t="s">
        <v>307</v>
      </c>
      <c r="Q172" s="826">
        <v>2243028992</v>
      </c>
      <c r="R172" s="480" t="s">
        <v>308</v>
      </c>
      <c r="S172" s="531"/>
      <c r="T172" s="531"/>
      <c r="U172" s="531"/>
      <c r="V172" s="531"/>
      <c r="W172" s="531"/>
      <c r="X172" s="531"/>
      <c r="Y172" s="600"/>
      <c r="Z172" s="600"/>
      <c r="AA172" s="600"/>
      <c r="AB172" s="600"/>
      <c r="AC172" s="608"/>
      <c r="AD172" s="827"/>
    </row>
    <row r="173" spans="1:30" s="591" customFormat="1" ht="12" customHeight="1" x14ac:dyDescent="0.15">
      <c r="A173" s="571" t="s">
        <v>102</v>
      </c>
      <c r="B173" s="572" t="str">
        <f t="shared" si="13"/>
        <v>365</v>
      </c>
      <c r="C173" s="888" t="s">
        <v>67</v>
      </c>
      <c r="D173" s="907" t="s">
        <v>101</v>
      </c>
      <c r="E173" s="681" t="str">
        <f t="shared" si="14"/>
        <v>365</v>
      </c>
      <c r="F173" s="594" t="str">
        <f t="shared" si="11"/>
        <v>ΔΩΔ/ΝΗΣΟΥ (ΚΑΛΥΜΝΟΣ)</v>
      </c>
      <c r="G173" s="595" t="str">
        <f t="shared" si="12"/>
        <v>365Α</v>
      </c>
      <c r="H173" s="596" t="s">
        <v>7</v>
      </c>
      <c r="I173" s="602" t="s">
        <v>8</v>
      </c>
      <c r="J173" s="821">
        <v>0</v>
      </c>
      <c r="K173" s="822"/>
      <c r="L173" s="823"/>
      <c r="M173" s="824">
        <v>0</v>
      </c>
      <c r="N173" s="1458"/>
      <c r="O173" s="825" t="s">
        <v>306</v>
      </c>
      <c r="P173" s="585" t="s">
        <v>307</v>
      </c>
      <c r="Q173" s="826">
        <v>2243028992</v>
      </c>
      <c r="R173" s="480" t="s">
        <v>308</v>
      </c>
      <c r="S173" s="531"/>
      <c r="T173" s="531"/>
      <c r="U173" s="531"/>
      <c r="V173" s="531"/>
      <c r="W173" s="531"/>
      <c r="X173" s="531"/>
      <c r="Y173" s="600"/>
      <c r="Z173" s="600"/>
      <c r="AA173" s="600"/>
      <c r="AB173" s="600"/>
      <c r="AC173" s="608"/>
      <c r="AD173" s="827"/>
    </row>
    <row r="174" spans="1:30" s="591" customFormat="1" ht="12" customHeight="1" x14ac:dyDescent="0.15">
      <c r="A174" s="571" t="s">
        <v>102</v>
      </c>
      <c r="B174" s="572" t="str">
        <f t="shared" si="13"/>
        <v>365</v>
      </c>
      <c r="C174" s="888" t="s">
        <v>67</v>
      </c>
      <c r="D174" s="907" t="s">
        <v>101</v>
      </c>
      <c r="E174" s="681" t="str">
        <f t="shared" si="14"/>
        <v>365</v>
      </c>
      <c r="F174" s="594" t="str">
        <f t="shared" si="11"/>
        <v>ΔΩΔ/ΝΗΣΟΥ (ΚΑΛΥΜΝΟΣ)</v>
      </c>
      <c r="G174" s="595" t="str">
        <f t="shared" si="12"/>
        <v>365Α</v>
      </c>
      <c r="H174" s="596" t="s">
        <v>7</v>
      </c>
      <c r="I174" s="602" t="s">
        <v>9</v>
      </c>
      <c r="J174" s="821">
        <v>6</v>
      </c>
      <c r="K174" s="822"/>
      <c r="L174" s="823">
        <v>1</v>
      </c>
      <c r="M174" s="824"/>
      <c r="N174" s="1458"/>
      <c r="O174" s="825" t="s">
        <v>306</v>
      </c>
      <c r="P174" s="585" t="s">
        <v>307</v>
      </c>
      <c r="Q174" s="826">
        <v>2243028992</v>
      </c>
      <c r="R174" s="480" t="s">
        <v>308</v>
      </c>
      <c r="S174" s="531"/>
      <c r="T174" s="531"/>
      <c r="U174" s="531"/>
      <c r="V174" s="531"/>
      <c r="W174" s="531"/>
      <c r="X174" s="531"/>
      <c r="Y174" s="600"/>
      <c r="Z174" s="600"/>
      <c r="AA174" s="600"/>
      <c r="AB174" s="600"/>
      <c r="AC174" s="608"/>
      <c r="AD174" s="827"/>
    </row>
    <row r="175" spans="1:30" s="591" customFormat="1" ht="12" customHeight="1" x14ac:dyDescent="0.15">
      <c r="A175" s="571" t="s">
        <v>102</v>
      </c>
      <c r="B175" s="572" t="str">
        <f t="shared" si="13"/>
        <v>365</v>
      </c>
      <c r="C175" s="888" t="s">
        <v>67</v>
      </c>
      <c r="D175" s="907" t="s">
        <v>101</v>
      </c>
      <c r="E175" s="681" t="str">
        <f t="shared" si="14"/>
        <v>365</v>
      </c>
      <c r="F175" s="623" t="str">
        <f t="shared" si="11"/>
        <v>ΔΩΔ/ΝΗΣΟΥ (ΚΑΛΥΜΝΟΣ)</v>
      </c>
      <c r="G175" s="595" t="str">
        <f t="shared" si="12"/>
        <v>365Α</v>
      </c>
      <c r="H175" s="625" t="s">
        <v>6</v>
      </c>
      <c r="I175" s="626" t="s">
        <v>8</v>
      </c>
      <c r="J175" s="869">
        <v>0</v>
      </c>
      <c r="K175" s="850"/>
      <c r="L175" s="870"/>
      <c r="M175" s="877">
        <v>0</v>
      </c>
      <c r="N175" s="1458"/>
      <c r="O175" s="872" t="s">
        <v>306</v>
      </c>
      <c r="P175" s="585" t="s">
        <v>307</v>
      </c>
      <c r="Q175" s="873">
        <v>2243028992</v>
      </c>
      <c r="R175" s="487" t="s">
        <v>308</v>
      </c>
      <c r="S175" s="874"/>
      <c r="T175" s="874"/>
      <c r="U175" s="874"/>
      <c r="V175" s="874"/>
      <c r="W175" s="874"/>
      <c r="X175" s="874"/>
      <c r="Y175" s="600"/>
      <c r="Z175" s="600"/>
      <c r="AA175" s="600"/>
      <c r="AB175" s="600"/>
      <c r="AC175" s="635"/>
      <c r="AD175" s="912"/>
    </row>
    <row r="176" spans="1:30" s="591" customFormat="1" ht="12" customHeight="1" thickBot="1" x14ac:dyDescent="0.2">
      <c r="A176" s="571" t="s">
        <v>102</v>
      </c>
      <c r="B176" s="572" t="str">
        <f t="shared" si="13"/>
        <v>365</v>
      </c>
      <c r="C176" s="913" t="s">
        <v>67</v>
      </c>
      <c r="D176" s="914" t="s">
        <v>101</v>
      </c>
      <c r="E176" s="748" t="str">
        <f t="shared" si="14"/>
        <v>365</v>
      </c>
      <c r="F176" s="749" t="str">
        <f t="shared" si="11"/>
        <v>ΔΩΔ/ΝΗΣΟΥ (ΚΑΛΥΜΝΟΣ)</v>
      </c>
      <c r="G176" s="785" t="str">
        <f t="shared" si="12"/>
        <v>365Α</v>
      </c>
      <c r="H176" s="750" t="s">
        <v>6</v>
      </c>
      <c r="I176" s="751" t="s">
        <v>9</v>
      </c>
      <c r="J176" s="853">
        <v>2</v>
      </c>
      <c r="K176" s="854"/>
      <c r="L176" s="855">
        <v>1</v>
      </c>
      <c r="M176" s="856"/>
      <c r="N176" s="1459"/>
      <c r="O176" s="857" t="s">
        <v>306</v>
      </c>
      <c r="P176" s="790" t="s">
        <v>307</v>
      </c>
      <c r="Q176" s="858">
        <v>2243028992</v>
      </c>
      <c r="R176" s="489" t="s">
        <v>308</v>
      </c>
      <c r="S176" s="859"/>
      <c r="T176" s="859"/>
      <c r="U176" s="859"/>
      <c r="V176" s="859"/>
      <c r="W176" s="859"/>
      <c r="X176" s="859"/>
      <c r="Y176" s="760"/>
      <c r="Z176" s="760"/>
      <c r="AA176" s="760"/>
      <c r="AB176" s="760"/>
      <c r="AC176" s="761"/>
      <c r="AD176" s="860"/>
    </row>
    <row r="177" spans="1:30" s="591" customFormat="1" ht="15" customHeight="1" thickTop="1" x14ac:dyDescent="0.15">
      <c r="A177" s="571" t="s">
        <v>42</v>
      </c>
      <c r="B177" s="572" t="str">
        <f>LEFT(A177,3)</f>
        <v>249</v>
      </c>
      <c r="C177" s="915" t="s">
        <v>69</v>
      </c>
      <c r="D177" s="903" t="s">
        <v>68</v>
      </c>
      <c r="E177" s="637" t="str">
        <f>B177</f>
        <v>249</v>
      </c>
      <c r="F177" s="638" t="str">
        <f t="shared" si="11"/>
        <v>ΑΧΑΪΑ</v>
      </c>
      <c r="G177" s="639" t="s">
        <v>175</v>
      </c>
      <c r="H177" s="640" t="s">
        <v>7</v>
      </c>
      <c r="I177" s="641" t="s">
        <v>8</v>
      </c>
      <c r="J177" s="813">
        <v>10</v>
      </c>
      <c r="K177" s="814"/>
      <c r="L177" s="644"/>
      <c r="M177" s="645">
        <v>2</v>
      </c>
      <c r="N177" s="1457" t="s">
        <v>485</v>
      </c>
      <c r="O177" s="817" t="s">
        <v>328</v>
      </c>
      <c r="P177" s="647" t="s">
        <v>346</v>
      </c>
      <c r="Q177" s="818">
        <v>2610439241</v>
      </c>
      <c r="R177" s="478" t="s">
        <v>323</v>
      </c>
      <c r="S177" s="819"/>
      <c r="T177" s="819"/>
      <c r="U177" s="819"/>
      <c r="V177" s="819"/>
      <c r="W177" s="819"/>
      <c r="X177" s="819"/>
      <c r="Y177" s="587"/>
      <c r="Z177" s="587"/>
      <c r="AA177" s="587"/>
      <c r="AB177" s="587"/>
      <c r="AC177" s="649"/>
      <c r="AD177" s="820"/>
    </row>
    <row r="178" spans="1:30" s="591" customFormat="1" ht="15" customHeight="1" x14ac:dyDescent="0.15">
      <c r="A178" s="571" t="s">
        <v>42</v>
      </c>
      <c r="B178" s="572" t="str">
        <f>LEFT(A178,3)</f>
        <v>249</v>
      </c>
      <c r="C178" s="915" t="s">
        <v>69</v>
      </c>
      <c r="D178" s="907" t="s">
        <v>68</v>
      </c>
      <c r="E178" s="650" t="str">
        <f>B178</f>
        <v>249</v>
      </c>
      <c r="F178" s="594" t="str">
        <f>RIGHT(A178,LEN(A178)-5)</f>
        <v>ΑΧΑΪΑ</v>
      </c>
      <c r="G178" s="595" t="s">
        <v>175</v>
      </c>
      <c r="H178" s="596" t="s">
        <v>7</v>
      </c>
      <c r="I178" s="602" t="s">
        <v>9</v>
      </c>
      <c r="J178" s="821">
        <v>70</v>
      </c>
      <c r="K178" s="822">
        <f>SUM(J177:J180)</f>
        <v>157</v>
      </c>
      <c r="L178" s="823">
        <v>5</v>
      </c>
      <c r="M178" s="824"/>
      <c r="N178" s="1458"/>
      <c r="O178" s="843" t="s">
        <v>328</v>
      </c>
      <c r="P178" s="656" t="s">
        <v>346</v>
      </c>
      <c r="Q178" s="829">
        <v>2610439241</v>
      </c>
      <c r="R178" s="435" t="s">
        <v>323</v>
      </c>
      <c r="S178" s="531">
        <v>9</v>
      </c>
      <c r="T178" s="531">
        <v>3</v>
      </c>
      <c r="U178" s="531">
        <v>2</v>
      </c>
      <c r="V178" s="531">
        <v>10</v>
      </c>
      <c r="W178" s="531"/>
      <c r="X178" s="531">
        <v>10</v>
      </c>
      <c r="Y178" s="600" t="s">
        <v>130</v>
      </c>
      <c r="Z178" s="600"/>
      <c r="AA178" s="600"/>
      <c r="AB178" s="600" t="s">
        <v>137</v>
      </c>
      <c r="AC178" s="608" t="s">
        <v>132</v>
      </c>
      <c r="AD178" s="827"/>
    </row>
    <row r="179" spans="1:30" s="591" customFormat="1" ht="15" customHeight="1" x14ac:dyDescent="0.15">
      <c r="A179" s="571" t="s">
        <v>42</v>
      </c>
      <c r="B179" s="572" t="str">
        <f>LEFT(A179,3)</f>
        <v>249</v>
      </c>
      <c r="C179" s="915" t="s">
        <v>69</v>
      </c>
      <c r="D179" s="907" t="s">
        <v>68</v>
      </c>
      <c r="E179" s="650" t="str">
        <f>B179</f>
        <v>249</v>
      </c>
      <c r="F179" s="594" t="str">
        <f>RIGHT(A179,LEN(A179)-5)</f>
        <v>ΑΧΑΪΑ</v>
      </c>
      <c r="G179" s="595" t="s">
        <v>175</v>
      </c>
      <c r="H179" s="596" t="s">
        <v>6</v>
      </c>
      <c r="I179" s="602" t="s">
        <v>8</v>
      </c>
      <c r="J179" s="849">
        <v>14</v>
      </c>
      <c r="K179" s="850"/>
      <c r="L179" s="851"/>
      <c r="M179" s="852">
        <v>1</v>
      </c>
      <c r="N179" s="1458"/>
      <c r="O179" s="825" t="s">
        <v>328</v>
      </c>
      <c r="P179" s="677" t="s">
        <v>346</v>
      </c>
      <c r="Q179" s="826">
        <v>2610439241</v>
      </c>
      <c r="R179" s="480" t="s">
        <v>323</v>
      </c>
      <c r="S179" s="531"/>
      <c r="T179" s="531"/>
      <c r="U179" s="531"/>
      <c r="V179" s="531"/>
      <c r="W179" s="531"/>
      <c r="X179" s="531"/>
      <c r="Y179" s="600"/>
      <c r="Z179" s="600"/>
      <c r="AA179" s="600"/>
      <c r="AB179" s="600"/>
      <c r="AC179" s="608"/>
      <c r="AD179" s="827"/>
    </row>
    <row r="180" spans="1:30" s="591" customFormat="1" ht="15" customHeight="1" thickBot="1" x14ac:dyDescent="0.2">
      <c r="A180" s="571" t="s">
        <v>42</v>
      </c>
      <c r="B180" s="572" t="str">
        <f>LEFT(A180,3)</f>
        <v>249</v>
      </c>
      <c r="C180" s="915" t="s">
        <v>69</v>
      </c>
      <c r="D180" s="907" t="s">
        <v>68</v>
      </c>
      <c r="E180" s="681" t="str">
        <f>B180</f>
        <v>249</v>
      </c>
      <c r="F180" s="623" t="str">
        <f>RIGHT(A180,LEN(A180)-5)</f>
        <v>ΑΧΑΪΑ</v>
      </c>
      <c r="G180" s="624" t="s">
        <v>175</v>
      </c>
      <c r="H180" s="625" t="s">
        <v>6</v>
      </c>
      <c r="I180" s="626" t="s">
        <v>9</v>
      </c>
      <c r="J180" s="869">
        <v>63</v>
      </c>
      <c r="K180" s="916"/>
      <c r="L180" s="870">
        <v>4</v>
      </c>
      <c r="M180" s="877"/>
      <c r="N180" s="1464"/>
      <c r="O180" s="872" t="s">
        <v>328</v>
      </c>
      <c r="P180" s="687" t="s">
        <v>346</v>
      </c>
      <c r="Q180" s="873">
        <v>2610439241</v>
      </c>
      <c r="R180" s="487" t="s">
        <v>323</v>
      </c>
      <c r="S180" s="874"/>
      <c r="T180" s="874"/>
      <c r="U180" s="874"/>
      <c r="V180" s="874"/>
      <c r="W180" s="874"/>
      <c r="X180" s="874"/>
      <c r="Y180" s="634"/>
      <c r="Z180" s="634"/>
      <c r="AA180" s="634"/>
      <c r="AB180" s="634"/>
      <c r="AC180" s="635"/>
      <c r="AD180" s="912"/>
    </row>
    <row r="181" spans="1:30" s="591" customFormat="1" ht="12" customHeight="1" x14ac:dyDescent="0.15">
      <c r="A181" s="571" t="s">
        <v>42</v>
      </c>
      <c r="B181" s="572" t="str">
        <f t="shared" si="13"/>
        <v>249</v>
      </c>
      <c r="C181" s="888" t="s">
        <v>69</v>
      </c>
      <c r="D181" s="907" t="s">
        <v>68</v>
      </c>
      <c r="E181" s="688" t="str">
        <f t="shared" si="14"/>
        <v>249</v>
      </c>
      <c r="F181" s="689" t="str">
        <f>RIGHT(A181,LEN(A181)-5)</f>
        <v>ΑΧΑΪΑ</v>
      </c>
      <c r="G181" s="690" t="s">
        <v>147</v>
      </c>
      <c r="H181" s="691" t="s">
        <v>3</v>
      </c>
      <c r="I181" s="692" t="s">
        <v>8</v>
      </c>
      <c r="J181" s="917">
        <v>2</v>
      </c>
      <c r="K181" s="836"/>
      <c r="L181" s="918"/>
      <c r="M181" s="919">
        <v>1</v>
      </c>
      <c r="N181" s="1468" t="s">
        <v>428</v>
      </c>
      <c r="O181" s="920" t="s">
        <v>329</v>
      </c>
      <c r="P181" s="698" t="s">
        <v>344</v>
      </c>
      <c r="Q181" s="921" t="s">
        <v>370</v>
      </c>
      <c r="R181" s="496" t="s">
        <v>324</v>
      </c>
      <c r="S181" s="922"/>
      <c r="T181" s="922"/>
      <c r="U181" s="922"/>
      <c r="V181" s="922"/>
      <c r="W181" s="922"/>
      <c r="X181" s="922"/>
      <c r="Y181" s="700"/>
      <c r="Z181" s="700"/>
      <c r="AA181" s="700"/>
      <c r="AB181" s="700"/>
      <c r="AC181" s="701"/>
      <c r="AD181" s="923"/>
    </row>
    <row r="182" spans="1:30" s="591" customFormat="1" ht="12" customHeight="1" x14ac:dyDescent="0.15">
      <c r="A182" s="571" t="s">
        <v>42</v>
      </c>
      <c r="B182" s="572" t="str">
        <f t="shared" si="13"/>
        <v>249</v>
      </c>
      <c r="C182" s="888" t="s">
        <v>69</v>
      </c>
      <c r="D182" s="907" t="s">
        <v>68</v>
      </c>
      <c r="E182" s="650" t="str">
        <f t="shared" si="14"/>
        <v>249</v>
      </c>
      <c r="F182" s="594" t="str">
        <f t="shared" si="11"/>
        <v>ΑΧΑΪΑ</v>
      </c>
      <c r="G182" s="595" t="s">
        <v>147</v>
      </c>
      <c r="H182" s="596" t="s">
        <v>3</v>
      </c>
      <c r="I182" s="602" t="s">
        <v>9</v>
      </c>
      <c r="J182" s="821">
        <v>8</v>
      </c>
      <c r="K182" s="822"/>
      <c r="L182" s="823">
        <v>1</v>
      </c>
      <c r="M182" s="824"/>
      <c r="N182" s="1458"/>
      <c r="O182" s="825" t="s">
        <v>329</v>
      </c>
      <c r="P182" s="677" t="s">
        <v>344</v>
      </c>
      <c r="Q182" s="826" t="s">
        <v>370</v>
      </c>
      <c r="R182" s="480" t="s">
        <v>324</v>
      </c>
      <c r="S182" s="531"/>
      <c r="T182" s="531"/>
      <c r="U182" s="531"/>
      <c r="V182" s="531"/>
      <c r="W182" s="531"/>
      <c r="X182" s="531"/>
      <c r="Y182" s="600"/>
      <c r="Z182" s="600"/>
      <c r="AA182" s="600"/>
      <c r="AB182" s="600"/>
      <c r="AC182" s="608"/>
      <c r="AD182" s="827"/>
    </row>
    <row r="183" spans="1:30" s="591" customFormat="1" ht="12" customHeight="1" x14ac:dyDescent="0.15">
      <c r="A183" s="571" t="s">
        <v>42</v>
      </c>
      <c r="B183" s="572" t="str">
        <f t="shared" si="13"/>
        <v>249</v>
      </c>
      <c r="C183" s="915" t="s">
        <v>69</v>
      </c>
      <c r="D183" s="911" t="s">
        <v>68</v>
      </c>
      <c r="E183" s="650" t="str">
        <f t="shared" si="14"/>
        <v>249</v>
      </c>
      <c r="F183" s="594" t="str">
        <f t="shared" si="11"/>
        <v>ΑΧΑΪΑ</v>
      </c>
      <c r="G183" s="595" t="s">
        <v>147</v>
      </c>
      <c r="H183" s="596" t="s">
        <v>3</v>
      </c>
      <c r="I183" s="602" t="s">
        <v>10</v>
      </c>
      <c r="J183" s="821">
        <v>5</v>
      </c>
      <c r="K183" s="822">
        <f>SUM(J181:J186)</f>
        <v>150</v>
      </c>
      <c r="L183" s="823"/>
      <c r="M183" s="924">
        <v>1</v>
      </c>
      <c r="N183" s="1458"/>
      <c r="O183" s="843" t="s">
        <v>329</v>
      </c>
      <c r="P183" s="656" t="s">
        <v>344</v>
      </c>
      <c r="Q183" s="829" t="s">
        <v>370</v>
      </c>
      <c r="R183" s="435" t="s">
        <v>324</v>
      </c>
      <c r="S183" s="531">
        <v>7</v>
      </c>
      <c r="T183" s="531">
        <v>5</v>
      </c>
      <c r="U183" s="531">
        <v>4</v>
      </c>
      <c r="V183" s="531">
        <v>7</v>
      </c>
      <c r="W183" s="531">
        <v>7</v>
      </c>
      <c r="X183" s="531"/>
      <c r="Y183" s="600"/>
      <c r="Z183" s="600" t="s">
        <v>137</v>
      </c>
      <c r="AA183" s="600" t="s">
        <v>132</v>
      </c>
      <c r="AB183" s="600" t="s">
        <v>137</v>
      </c>
      <c r="AC183" s="608" t="s">
        <v>132</v>
      </c>
      <c r="AD183" s="827"/>
    </row>
    <row r="184" spans="1:30" s="591" customFormat="1" ht="12" customHeight="1" x14ac:dyDescent="0.15">
      <c r="A184" s="571" t="s">
        <v>42</v>
      </c>
      <c r="B184" s="572" t="str">
        <f t="shared" ref="B184:B189" si="15">LEFT(A184,3)</f>
        <v>249</v>
      </c>
      <c r="C184" s="915" t="s">
        <v>69</v>
      </c>
      <c r="D184" s="907" t="s">
        <v>68</v>
      </c>
      <c r="E184" s="650" t="str">
        <f t="shared" ref="E184:E189" si="16">B184</f>
        <v>249</v>
      </c>
      <c r="F184" s="594" t="str">
        <f t="shared" si="11"/>
        <v>ΑΧΑΪΑ</v>
      </c>
      <c r="G184" s="595" t="s">
        <v>147</v>
      </c>
      <c r="H184" s="596" t="s">
        <v>5</v>
      </c>
      <c r="I184" s="602" t="s">
        <v>8</v>
      </c>
      <c r="J184" s="821">
        <v>40</v>
      </c>
      <c r="K184" s="822"/>
      <c r="L184" s="823"/>
      <c r="M184" s="824">
        <v>3</v>
      </c>
      <c r="N184" s="1458"/>
      <c r="O184" s="825" t="s">
        <v>329</v>
      </c>
      <c r="P184" s="677" t="s">
        <v>344</v>
      </c>
      <c r="Q184" s="826" t="s">
        <v>370</v>
      </c>
      <c r="R184" s="480" t="s">
        <v>324</v>
      </c>
      <c r="S184" s="531"/>
      <c r="T184" s="531"/>
      <c r="U184" s="531"/>
      <c r="V184" s="531"/>
      <c r="W184" s="531"/>
      <c r="X184" s="531"/>
      <c r="Y184" s="600"/>
      <c r="Z184" s="600"/>
      <c r="AA184" s="600"/>
      <c r="AB184" s="600"/>
      <c r="AC184" s="608"/>
      <c r="AD184" s="827"/>
    </row>
    <row r="185" spans="1:30" s="591" customFormat="1" ht="12" customHeight="1" x14ac:dyDescent="0.15">
      <c r="A185" s="571" t="s">
        <v>42</v>
      </c>
      <c r="B185" s="572" t="str">
        <f t="shared" si="15"/>
        <v>249</v>
      </c>
      <c r="C185" s="915" t="s">
        <v>69</v>
      </c>
      <c r="D185" s="907" t="s">
        <v>68</v>
      </c>
      <c r="E185" s="650" t="str">
        <f t="shared" si="16"/>
        <v>249</v>
      </c>
      <c r="F185" s="594" t="str">
        <f>RIGHT(A185,LEN(A185)-5)</f>
        <v>ΑΧΑΪΑ</v>
      </c>
      <c r="G185" s="595" t="s">
        <v>147</v>
      </c>
      <c r="H185" s="596" t="s">
        <v>5</v>
      </c>
      <c r="I185" s="602" t="s">
        <v>9</v>
      </c>
      <c r="J185" s="821">
        <v>82</v>
      </c>
      <c r="K185" s="822"/>
      <c r="L185" s="823">
        <v>6</v>
      </c>
      <c r="M185" s="824"/>
      <c r="N185" s="1458"/>
      <c r="O185" s="825" t="s">
        <v>329</v>
      </c>
      <c r="P185" s="677" t="s">
        <v>344</v>
      </c>
      <c r="Q185" s="826" t="s">
        <v>370</v>
      </c>
      <c r="R185" s="480" t="s">
        <v>324</v>
      </c>
      <c r="S185" s="531"/>
      <c r="T185" s="531"/>
      <c r="U185" s="531"/>
      <c r="V185" s="531"/>
      <c r="W185" s="531"/>
      <c r="X185" s="531"/>
      <c r="Y185" s="600"/>
      <c r="Z185" s="600"/>
      <c r="AA185" s="600"/>
      <c r="AB185" s="600"/>
      <c r="AC185" s="608"/>
      <c r="AD185" s="827"/>
    </row>
    <row r="186" spans="1:30" s="591" customFormat="1" ht="12" customHeight="1" thickBot="1" x14ac:dyDescent="0.2">
      <c r="A186" s="571" t="s">
        <v>42</v>
      </c>
      <c r="B186" s="572" t="str">
        <f t="shared" si="15"/>
        <v>249</v>
      </c>
      <c r="C186" s="915" t="s">
        <v>69</v>
      </c>
      <c r="D186" s="907" t="s">
        <v>68</v>
      </c>
      <c r="E186" s="681" t="str">
        <f t="shared" si="16"/>
        <v>249</v>
      </c>
      <c r="F186" s="623" t="str">
        <f>RIGHT(A186,LEN(A186)-5)</f>
        <v>ΑΧΑΪΑ</v>
      </c>
      <c r="G186" s="624" t="s">
        <v>147</v>
      </c>
      <c r="H186" s="625" t="s">
        <v>5</v>
      </c>
      <c r="I186" s="626" t="s">
        <v>10</v>
      </c>
      <c r="J186" s="925">
        <v>13</v>
      </c>
      <c r="K186" s="926"/>
      <c r="L186" s="896"/>
      <c r="M186" s="927">
        <v>1</v>
      </c>
      <c r="N186" s="1464"/>
      <c r="O186" s="872" t="s">
        <v>329</v>
      </c>
      <c r="P186" s="687" t="s">
        <v>344</v>
      </c>
      <c r="Q186" s="873" t="s">
        <v>370</v>
      </c>
      <c r="R186" s="487" t="s">
        <v>324</v>
      </c>
      <c r="S186" s="874"/>
      <c r="T186" s="874"/>
      <c r="U186" s="874"/>
      <c r="V186" s="874"/>
      <c r="W186" s="874"/>
      <c r="X186" s="874"/>
      <c r="Y186" s="634"/>
      <c r="Z186" s="634"/>
      <c r="AA186" s="634"/>
      <c r="AB186" s="634"/>
      <c r="AC186" s="635"/>
      <c r="AD186" s="912"/>
    </row>
    <row r="187" spans="1:30" s="591" customFormat="1" ht="21" customHeight="1" x14ac:dyDescent="0.15">
      <c r="A187" s="571" t="s">
        <v>42</v>
      </c>
      <c r="B187" s="572" t="str">
        <f t="shared" si="15"/>
        <v>249</v>
      </c>
      <c r="C187" s="915" t="s">
        <v>69</v>
      </c>
      <c r="D187" s="907" t="s">
        <v>68</v>
      </c>
      <c r="E187" s="688" t="str">
        <f t="shared" si="16"/>
        <v>249</v>
      </c>
      <c r="F187" s="689" t="str">
        <f>RIGHT(A187,LEN(A187)-5)</f>
        <v>ΑΧΑΪΑ</v>
      </c>
      <c r="G187" s="690" t="s">
        <v>148</v>
      </c>
      <c r="H187" s="691" t="s">
        <v>4</v>
      </c>
      <c r="I187" s="692" t="s">
        <v>8</v>
      </c>
      <c r="J187" s="917">
        <v>30</v>
      </c>
      <c r="K187" s="836"/>
      <c r="L187" s="918"/>
      <c r="M187" s="928">
        <v>3</v>
      </c>
      <c r="N187" s="1463" t="s">
        <v>429</v>
      </c>
      <c r="O187" s="920" t="s">
        <v>325</v>
      </c>
      <c r="P187" s="698" t="s">
        <v>347</v>
      </c>
      <c r="Q187" s="921">
        <v>2610432865</v>
      </c>
      <c r="R187" s="496" t="s">
        <v>326</v>
      </c>
      <c r="S187" s="922"/>
      <c r="T187" s="922"/>
      <c r="U187" s="922"/>
      <c r="V187" s="922"/>
      <c r="W187" s="922"/>
      <c r="X187" s="922"/>
      <c r="Y187" s="700"/>
      <c r="Z187" s="700"/>
      <c r="AA187" s="700"/>
      <c r="AB187" s="700"/>
      <c r="AC187" s="701"/>
      <c r="AD187" s="1474" t="s">
        <v>327</v>
      </c>
    </row>
    <row r="188" spans="1:30" s="591" customFormat="1" ht="21" customHeight="1" x14ac:dyDescent="0.15">
      <c r="A188" s="571" t="s">
        <v>42</v>
      </c>
      <c r="B188" s="572" t="str">
        <f t="shared" si="15"/>
        <v>249</v>
      </c>
      <c r="C188" s="929" t="s">
        <v>69</v>
      </c>
      <c r="D188" s="907" t="s">
        <v>68</v>
      </c>
      <c r="E188" s="650" t="str">
        <f t="shared" si="16"/>
        <v>249</v>
      </c>
      <c r="F188" s="594" t="str">
        <f>RIGHT(A188,LEN(A188)-5)</f>
        <v>ΑΧΑΪΑ</v>
      </c>
      <c r="G188" s="595" t="s">
        <v>148</v>
      </c>
      <c r="H188" s="596" t="s">
        <v>4</v>
      </c>
      <c r="I188" s="602" t="s">
        <v>9</v>
      </c>
      <c r="J188" s="821">
        <v>101</v>
      </c>
      <c r="K188" s="822">
        <f>SUM(J187:J189)</f>
        <v>154</v>
      </c>
      <c r="L188" s="823">
        <v>7</v>
      </c>
      <c r="M188" s="824"/>
      <c r="N188" s="1458"/>
      <c r="O188" s="843" t="s">
        <v>325</v>
      </c>
      <c r="P188" s="656" t="s">
        <v>347</v>
      </c>
      <c r="Q188" s="829">
        <v>2610432865</v>
      </c>
      <c r="R188" s="435" t="s">
        <v>326</v>
      </c>
      <c r="S188" s="531">
        <v>7</v>
      </c>
      <c r="T188" s="531">
        <v>5</v>
      </c>
      <c r="U188" s="531">
        <v>2</v>
      </c>
      <c r="V188" s="531">
        <v>6</v>
      </c>
      <c r="W188" s="531"/>
      <c r="X188" s="531">
        <v>6</v>
      </c>
      <c r="Y188" s="600" t="s">
        <v>130</v>
      </c>
      <c r="Z188" s="600"/>
      <c r="AA188" s="600"/>
      <c r="AB188" s="600" t="s">
        <v>137</v>
      </c>
      <c r="AC188" s="608" t="s">
        <v>132</v>
      </c>
      <c r="AD188" s="1472"/>
    </row>
    <row r="189" spans="1:30" s="591" customFormat="1" ht="21" customHeight="1" thickBot="1" x14ac:dyDescent="0.2">
      <c r="A189" s="571" t="s">
        <v>42</v>
      </c>
      <c r="B189" s="572" t="str">
        <f t="shared" si="15"/>
        <v>249</v>
      </c>
      <c r="C189" s="915" t="s">
        <v>69</v>
      </c>
      <c r="D189" s="907" t="s">
        <v>68</v>
      </c>
      <c r="E189" s="748" t="str">
        <f t="shared" si="16"/>
        <v>249</v>
      </c>
      <c r="F189" s="749" t="str">
        <f>RIGHT(A189,LEN(A189)-5)</f>
        <v>ΑΧΑΪΑ</v>
      </c>
      <c r="G189" s="785" t="s">
        <v>148</v>
      </c>
      <c r="H189" s="750" t="s">
        <v>4</v>
      </c>
      <c r="I189" s="751" t="s">
        <v>10</v>
      </c>
      <c r="J189" s="930">
        <v>23</v>
      </c>
      <c r="K189" s="931"/>
      <c r="L189" s="932"/>
      <c r="M189" s="933">
        <v>2</v>
      </c>
      <c r="N189" s="1459"/>
      <c r="O189" s="857" t="s">
        <v>325</v>
      </c>
      <c r="P189" s="757" t="s">
        <v>347</v>
      </c>
      <c r="Q189" s="858">
        <v>2610432865</v>
      </c>
      <c r="R189" s="489" t="s">
        <v>326</v>
      </c>
      <c r="S189" s="859"/>
      <c r="T189" s="859"/>
      <c r="U189" s="859"/>
      <c r="V189" s="859"/>
      <c r="W189" s="859"/>
      <c r="X189" s="859"/>
      <c r="Y189" s="760"/>
      <c r="Z189" s="760"/>
      <c r="AA189" s="760"/>
      <c r="AB189" s="760"/>
      <c r="AC189" s="761"/>
      <c r="AD189" s="1473"/>
    </row>
    <row r="190" spans="1:30" s="591" customFormat="1" ht="12" customHeight="1" thickTop="1" x14ac:dyDescent="0.15">
      <c r="A190" s="571" t="s">
        <v>21</v>
      </c>
      <c r="B190" s="572" t="str">
        <f t="shared" si="13"/>
        <v>263</v>
      </c>
      <c r="C190" s="915" t="s">
        <v>69</v>
      </c>
      <c r="D190" s="903" t="s">
        <v>73</v>
      </c>
      <c r="E190" s="861" t="str">
        <f t="shared" si="14"/>
        <v>263</v>
      </c>
      <c r="F190" s="576" t="str">
        <f t="shared" ref="F190:F253" si="17">RIGHT(A190,LEN(A190)-5)</f>
        <v>ΑΙΤΩΛ/ΝΑΝΙΑ</v>
      </c>
      <c r="G190" s="577" t="str">
        <f t="shared" ref="G190:G253" si="18">CONCATENATE(E190,"Α")</f>
        <v>263Α</v>
      </c>
      <c r="H190" s="578" t="s">
        <v>3</v>
      </c>
      <c r="I190" s="579" t="s">
        <v>8</v>
      </c>
      <c r="J190" s="727">
        <v>1</v>
      </c>
      <c r="K190" s="643"/>
      <c r="L190" s="729"/>
      <c r="M190" s="730">
        <v>1</v>
      </c>
      <c r="N190" s="1457" t="s">
        <v>430</v>
      </c>
      <c r="O190" s="731" t="s">
        <v>212</v>
      </c>
      <c r="P190" s="585" t="s">
        <v>343</v>
      </c>
      <c r="Q190" s="586" t="s">
        <v>431</v>
      </c>
      <c r="R190" s="494" t="s">
        <v>192</v>
      </c>
      <c r="S190" s="908">
        <v>7</v>
      </c>
      <c r="T190" s="908">
        <v>6</v>
      </c>
      <c r="U190" s="908">
        <v>4</v>
      </c>
      <c r="V190" s="908">
        <v>7</v>
      </c>
      <c r="W190" s="908">
        <v>0</v>
      </c>
      <c r="X190" s="908">
        <v>11</v>
      </c>
      <c r="Y190" s="599" t="s">
        <v>130</v>
      </c>
      <c r="Z190" s="599" t="s">
        <v>185</v>
      </c>
      <c r="AA190" s="599"/>
      <c r="AB190" s="599" t="s">
        <v>137</v>
      </c>
      <c r="AC190" s="733" t="s">
        <v>193</v>
      </c>
      <c r="AD190" s="909"/>
    </row>
    <row r="191" spans="1:30" s="591" customFormat="1" ht="12" customHeight="1" x14ac:dyDescent="0.15">
      <c r="A191" s="571" t="s">
        <v>21</v>
      </c>
      <c r="B191" s="572" t="str">
        <f t="shared" si="13"/>
        <v>263</v>
      </c>
      <c r="C191" s="915" t="s">
        <v>69</v>
      </c>
      <c r="D191" s="907" t="s">
        <v>73</v>
      </c>
      <c r="E191" s="681" t="str">
        <f t="shared" si="14"/>
        <v>263</v>
      </c>
      <c r="F191" s="576" t="str">
        <f t="shared" si="17"/>
        <v>ΑΙΤΩΛ/ΝΑΝΙΑ</v>
      </c>
      <c r="G191" s="595" t="str">
        <f t="shared" si="18"/>
        <v>263Α</v>
      </c>
      <c r="H191" s="578" t="s">
        <v>3</v>
      </c>
      <c r="I191" s="579" t="s">
        <v>9</v>
      </c>
      <c r="J191" s="727">
        <v>8</v>
      </c>
      <c r="K191" s="652"/>
      <c r="L191" s="729">
        <v>1</v>
      </c>
      <c r="M191" s="730"/>
      <c r="N191" s="1458"/>
      <c r="O191" s="731" t="s">
        <v>212</v>
      </c>
      <c r="P191" s="585" t="s">
        <v>343</v>
      </c>
      <c r="Q191" s="586" t="s">
        <v>431</v>
      </c>
      <c r="R191" s="494" t="s">
        <v>192</v>
      </c>
      <c r="S191" s="908"/>
      <c r="T191" s="908"/>
      <c r="U191" s="908"/>
      <c r="V191" s="908"/>
      <c r="W191" s="908"/>
      <c r="X191" s="908"/>
      <c r="Y191" s="600"/>
      <c r="Z191" s="600"/>
      <c r="AA191" s="600"/>
      <c r="AB191" s="600"/>
      <c r="AC191" s="733"/>
      <c r="AD191" s="909"/>
    </row>
    <row r="192" spans="1:30" s="591" customFormat="1" ht="12" customHeight="1" x14ac:dyDescent="0.15">
      <c r="A192" s="571" t="s">
        <v>21</v>
      </c>
      <c r="B192" s="572" t="str">
        <f t="shared" si="13"/>
        <v>263</v>
      </c>
      <c r="C192" s="915" t="s">
        <v>69</v>
      </c>
      <c r="D192" s="907" t="s">
        <v>73</v>
      </c>
      <c r="E192" s="681" t="str">
        <f t="shared" si="14"/>
        <v>263</v>
      </c>
      <c r="F192" s="594" t="str">
        <f t="shared" si="17"/>
        <v>ΑΙΤΩΛ/ΝΑΝΙΑ</v>
      </c>
      <c r="G192" s="595" t="str">
        <f t="shared" si="18"/>
        <v>263Α</v>
      </c>
      <c r="H192" s="596" t="s">
        <v>4</v>
      </c>
      <c r="I192" s="602" t="s">
        <v>8</v>
      </c>
      <c r="J192" s="821">
        <v>18</v>
      </c>
      <c r="K192" s="822"/>
      <c r="L192" s="823"/>
      <c r="M192" s="824">
        <v>1</v>
      </c>
      <c r="N192" s="1458"/>
      <c r="O192" s="825" t="s">
        <v>212</v>
      </c>
      <c r="P192" s="585" t="s">
        <v>343</v>
      </c>
      <c r="Q192" s="826" t="s">
        <v>431</v>
      </c>
      <c r="R192" s="480" t="s">
        <v>192</v>
      </c>
      <c r="S192" s="531"/>
      <c r="T192" s="531"/>
      <c r="U192" s="531"/>
      <c r="V192" s="531"/>
      <c r="W192" s="531"/>
      <c r="X192" s="531"/>
      <c r="Y192" s="600"/>
      <c r="Z192" s="600"/>
      <c r="AA192" s="600"/>
      <c r="AB192" s="600"/>
      <c r="AC192" s="608"/>
      <c r="AD192" s="827"/>
    </row>
    <row r="193" spans="1:30" s="591" customFormat="1" ht="12" customHeight="1" x14ac:dyDescent="0.15">
      <c r="A193" s="571" t="s">
        <v>21</v>
      </c>
      <c r="B193" s="572" t="str">
        <f t="shared" si="13"/>
        <v>263</v>
      </c>
      <c r="C193" s="915" t="s">
        <v>69</v>
      </c>
      <c r="D193" s="907" t="s">
        <v>73</v>
      </c>
      <c r="E193" s="681" t="str">
        <f t="shared" si="14"/>
        <v>263</v>
      </c>
      <c r="F193" s="594" t="str">
        <f t="shared" si="17"/>
        <v>ΑΙΤΩΛ/ΝΑΝΙΑ</v>
      </c>
      <c r="G193" s="595" t="str">
        <f t="shared" si="18"/>
        <v>263Α</v>
      </c>
      <c r="H193" s="596" t="s">
        <v>4</v>
      </c>
      <c r="I193" s="602" t="s">
        <v>9</v>
      </c>
      <c r="J193" s="821">
        <v>9</v>
      </c>
      <c r="K193" s="822"/>
      <c r="L193" s="823">
        <v>1</v>
      </c>
      <c r="M193" s="824"/>
      <c r="N193" s="1458"/>
      <c r="O193" s="825" t="s">
        <v>212</v>
      </c>
      <c r="P193" s="585" t="s">
        <v>343</v>
      </c>
      <c r="Q193" s="826" t="s">
        <v>431</v>
      </c>
      <c r="R193" s="480" t="s">
        <v>192</v>
      </c>
      <c r="S193" s="531"/>
      <c r="T193" s="531"/>
      <c r="U193" s="531"/>
      <c r="V193" s="531"/>
      <c r="W193" s="531"/>
      <c r="X193" s="531"/>
      <c r="Y193" s="600"/>
      <c r="Z193" s="600"/>
      <c r="AA193" s="600"/>
      <c r="AB193" s="600"/>
      <c r="AC193" s="608"/>
      <c r="AD193" s="827"/>
    </row>
    <row r="194" spans="1:30" s="591" customFormat="1" ht="12" customHeight="1" x14ac:dyDescent="0.15">
      <c r="A194" s="571" t="s">
        <v>21</v>
      </c>
      <c r="B194" s="572" t="str">
        <f t="shared" si="13"/>
        <v>263</v>
      </c>
      <c r="C194" s="915" t="s">
        <v>69</v>
      </c>
      <c r="D194" s="907" t="s">
        <v>73</v>
      </c>
      <c r="E194" s="681" t="str">
        <f t="shared" si="14"/>
        <v>263</v>
      </c>
      <c r="F194" s="594" t="str">
        <f t="shared" si="17"/>
        <v>ΑΙΤΩΛ/ΝΑΝΙΑ</v>
      </c>
      <c r="G194" s="595" t="str">
        <f t="shared" si="18"/>
        <v>263Α</v>
      </c>
      <c r="H194" s="596" t="s">
        <v>5</v>
      </c>
      <c r="I194" s="602" t="s">
        <v>8</v>
      </c>
      <c r="J194" s="821">
        <v>19</v>
      </c>
      <c r="K194" s="822">
        <f>SUM(J190:J199)</f>
        <v>140</v>
      </c>
      <c r="L194" s="823"/>
      <c r="M194" s="824">
        <v>2</v>
      </c>
      <c r="N194" s="1458"/>
      <c r="O194" s="843" t="s">
        <v>212</v>
      </c>
      <c r="P194" s="612" t="s">
        <v>343</v>
      </c>
      <c r="Q194" s="829" t="s">
        <v>431</v>
      </c>
      <c r="R194" s="435" t="s">
        <v>192</v>
      </c>
      <c r="S194" s="531"/>
      <c r="T194" s="531"/>
      <c r="U194" s="531"/>
      <c r="V194" s="531"/>
      <c r="W194" s="531"/>
      <c r="X194" s="531"/>
      <c r="Y194" s="600"/>
      <c r="Z194" s="600"/>
      <c r="AA194" s="600"/>
      <c r="AB194" s="600"/>
      <c r="AC194" s="608"/>
      <c r="AD194" s="827"/>
    </row>
    <row r="195" spans="1:30" s="591" customFormat="1" ht="12" customHeight="1" x14ac:dyDescent="0.15">
      <c r="A195" s="571" t="s">
        <v>21</v>
      </c>
      <c r="B195" s="572" t="str">
        <f t="shared" si="13"/>
        <v>263</v>
      </c>
      <c r="C195" s="915" t="s">
        <v>69</v>
      </c>
      <c r="D195" s="911" t="s">
        <v>73</v>
      </c>
      <c r="E195" s="681" t="str">
        <f t="shared" si="14"/>
        <v>263</v>
      </c>
      <c r="F195" s="594" t="str">
        <f t="shared" si="17"/>
        <v>ΑΙΤΩΛ/ΝΑΝΙΑ</v>
      </c>
      <c r="G195" s="595" t="str">
        <f t="shared" si="18"/>
        <v>263Α</v>
      </c>
      <c r="H195" s="596" t="s">
        <v>5</v>
      </c>
      <c r="I195" s="602" t="s">
        <v>9</v>
      </c>
      <c r="J195" s="821">
        <v>38</v>
      </c>
      <c r="K195" s="822"/>
      <c r="L195" s="823">
        <v>3</v>
      </c>
      <c r="M195" s="824"/>
      <c r="N195" s="1458"/>
      <c r="O195" s="825" t="s">
        <v>212</v>
      </c>
      <c r="P195" s="585" t="s">
        <v>343</v>
      </c>
      <c r="Q195" s="826" t="s">
        <v>431</v>
      </c>
      <c r="R195" s="480" t="s">
        <v>192</v>
      </c>
      <c r="S195" s="531"/>
      <c r="T195" s="531"/>
      <c r="U195" s="531"/>
      <c r="V195" s="531"/>
      <c r="W195" s="531"/>
      <c r="X195" s="531"/>
      <c r="Y195" s="600"/>
      <c r="Z195" s="600"/>
      <c r="AA195" s="600"/>
      <c r="AB195" s="600"/>
      <c r="AC195" s="608"/>
      <c r="AD195" s="827"/>
    </row>
    <row r="196" spans="1:30" s="591" customFormat="1" ht="12" customHeight="1" x14ac:dyDescent="0.15">
      <c r="A196" s="571" t="s">
        <v>21</v>
      </c>
      <c r="B196" s="572" t="str">
        <f t="shared" si="13"/>
        <v>263</v>
      </c>
      <c r="C196" s="915" t="s">
        <v>69</v>
      </c>
      <c r="D196" s="907" t="s">
        <v>73</v>
      </c>
      <c r="E196" s="681" t="str">
        <f t="shared" si="14"/>
        <v>263</v>
      </c>
      <c r="F196" s="594" t="str">
        <f t="shared" si="17"/>
        <v>ΑΙΤΩΛ/ΝΑΝΙΑ</v>
      </c>
      <c r="G196" s="595" t="str">
        <f t="shared" si="18"/>
        <v>263Α</v>
      </c>
      <c r="H196" s="596" t="s">
        <v>7</v>
      </c>
      <c r="I196" s="602" t="s">
        <v>8</v>
      </c>
      <c r="J196" s="821">
        <v>5</v>
      </c>
      <c r="K196" s="822"/>
      <c r="L196" s="894"/>
      <c r="M196" s="895">
        <v>1</v>
      </c>
      <c r="N196" s="1458"/>
      <c r="O196" s="825" t="s">
        <v>212</v>
      </c>
      <c r="P196" s="585" t="s">
        <v>343</v>
      </c>
      <c r="Q196" s="826" t="s">
        <v>431</v>
      </c>
      <c r="R196" s="480" t="s">
        <v>192</v>
      </c>
      <c r="S196" s="531"/>
      <c r="T196" s="531"/>
      <c r="U196" s="531"/>
      <c r="V196" s="531"/>
      <c r="W196" s="531"/>
      <c r="X196" s="531"/>
      <c r="Y196" s="600"/>
      <c r="Z196" s="600"/>
      <c r="AA196" s="600"/>
      <c r="AB196" s="600"/>
      <c r="AC196" s="608"/>
      <c r="AD196" s="827"/>
    </row>
    <row r="197" spans="1:30" s="591" customFormat="1" ht="12" customHeight="1" x14ac:dyDescent="0.15">
      <c r="A197" s="571" t="s">
        <v>21</v>
      </c>
      <c r="B197" s="572" t="str">
        <f t="shared" si="13"/>
        <v>263</v>
      </c>
      <c r="C197" s="915" t="s">
        <v>69</v>
      </c>
      <c r="D197" s="907" t="s">
        <v>73</v>
      </c>
      <c r="E197" s="681" t="str">
        <f t="shared" si="14"/>
        <v>263</v>
      </c>
      <c r="F197" s="594" t="str">
        <f t="shared" si="17"/>
        <v>ΑΙΤΩΛ/ΝΑΝΙΑ</v>
      </c>
      <c r="G197" s="595" t="str">
        <f t="shared" si="18"/>
        <v>263Α</v>
      </c>
      <c r="H197" s="596" t="s">
        <v>7</v>
      </c>
      <c r="I197" s="602" t="s">
        <v>9</v>
      </c>
      <c r="J197" s="821">
        <v>14</v>
      </c>
      <c r="K197" s="822"/>
      <c r="L197" s="823">
        <v>1</v>
      </c>
      <c r="M197" s="824"/>
      <c r="N197" s="1458"/>
      <c r="O197" s="825" t="s">
        <v>212</v>
      </c>
      <c r="P197" s="585" t="s">
        <v>343</v>
      </c>
      <c r="Q197" s="826" t="s">
        <v>431</v>
      </c>
      <c r="R197" s="480" t="s">
        <v>192</v>
      </c>
      <c r="S197" s="531"/>
      <c r="T197" s="531"/>
      <c r="U197" s="531"/>
      <c r="V197" s="531"/>
      <c r="W197" s="531"/>
      <c r="X197" s="531"/>
      <c r="Y197" s="600"/>
      <c r="Z197" s="600"/>
      <c r="AA197" s="600"/>
      <c r="AB197" s="600"/>
      <c r="AC197" s="608"/>
      <c r="AD197" s="827"/>
    </row>
    <row r="198" spans="1:30" s="591" customFormat="1" ht="12" customHeight="1" x14ac:dyDescent="0.15">
      <c r="A198" s="571" t="s">
        <v>21</v>
      </c>
      <c r="B198" s="572" t="str">
        <f t="shared" si="13"/>
        <v>263</v>
      </c>
      <c r="C198" s="915" t="s">
        <v>69</v>
      </c>
      <c r="D198" s="907" t="s">
        <v>73</v>
      </c>
      <c r="E198" s="681" t="str">
        <f t="shared" si="14"/>
        <v>263</v>
      </c>
      <c r="F198" s="623" t="str">
        <f t="shared" si="17"/>
        <v>ΑΙΤΩΛ/ΝΑΝΙΑ</v>
      </c>
      <c r="G198" s="595" t="str">
        <f t="shared" si="18"/>
        <v>263Α</v>
      </c>
      <c r="H198" s="625" t="s">
        <v>6</v>
      </c>
      <c r="I198" s="626" t="s">
        <v>8</v>
      </c>
      <c r="J198" s="869">
        <v>9</v>
      </c>
      <c r="K198" s="850"/>
      <c r="L198" s="870"/>
      <c r="M198" s="877">
        <v>1</v>
      </c>
      <c r="N198" s="1458"/>
      <c r="O198" s="872" t="s">
        <v>212</v>
      </c>
      <c r="P198" s="585" t="s">
        <v>343</v>
      </c>
      <c r="Q198" s="873" t="s">
        <v>431</v>
      </c>
      <c r="R198" s="487" t="s">
        <v>192</v>
      </c>
      <c r="S198" s="874"/>
      <c r="T198" s="874"/>
      <c r="U198" s="874"/>
      <c r="V198" s="874"/>
      <c r="W198" s="874"/>
      <c r="X198" s="874"/>
      <c r="Y198" s="600"/>
      <c r="Z198" s="600"/>
      <c r="AA198" s="600"/>
      <c r="AB198" s="600"/>
      <c r="AC198" s="635"/>
      <c r="AD198" s="912"/>
    </row>
    <row r="199" spans="1:30" s="591" customFormat="1" ht="12" customHeight="1" thickBot="1" x14ac:dyDescent="0.2">
      <c r="A199" s="571" t="s">
        <v>21</v>
      </c>
      <c r="B199" s="572" t="str">
        <f t="shared" si="13"/>
        <v>263</v>
      </c>
      <c r="C199" s="915" t="s">
        <v>69</v>
      </c>
      <c r="D199" s="914" t="s">
        <v>73</v>
      </c>
      <c r="E199" s="748" t="str">
        <f t="shared" si="14"/>
        <v>263</v>
      </c>
      <c r="F199" s="749" t="str">
        <f t="shared" si="17"/>
        <v>ΑΙΤΩΛ/ΝΑΝΙΑ</v>
      </c>
      <c r="G199" s="785" t="str">
        <f t="shared" si="18"/>
        <v>263Α</v>
      </c>
      <c r="H199" s="750" t="s">
        <v>6</v>
      </c>
      <c r="I199" s="751" t="s">
        <v>9</v>
      </c>
      <c r="J199" s="853">
        <v>19</v>
      </c>
      <c r="K199" s="854"/>
      <c r="L199" s="855">
        <v>1</v>
      </c>
      <c r="M199" s="856"/>
      <c r="N199" s="1459"/>
      <c r="O199" s="857" t="s">
        <v>212</v>
      </c>
      <c r="P199" s="790" t="s">
        <v>343</v>
      </c>
      <c r="Q199" s="858" t="s">
        <v>431</v>
      </c>
      <c r="R199" s="489" t="s">
        <v>192</v>
      </c>
      <c r="S199" s="859"/>
      <c r="T199" s="859"/>
      <c r="U199" s="859"/>
      <c r="V199" s="859"/>
      <c r="W199" s="859"/>
      <c r="X199" s="859"/>
      <c r="Y199" s="760"/>
      <c r="Z199" s="760"/>
      <c r="AA199" s="760"/>
      <c r="AB199" s="760"/>
      <c r="AC199" s="761"/>
      <c r="AD199" s="860"/>
    </row>
    <row r="200" spans="1:30" s="591" customFormat="1" ht="12" customHeight="1" thickTop="1" x14ac:dyDescent="0.15">
      <c r="A200" s="571" t="s">
        <v>19</v>
      </c>
      <c r="B200" s="572" t="str">
        <f t="shared" si="13"/>
        <v>257</v>
      </c>
      <c r="C200" s="844" t="s">
        <v>71</v>
      </c>
      <c r="D200" s="711" t="s">
        <v>70</v>
      </c>
      <c r="E200" s="861" t="str">
        <f t="shared" si="14"/>
        <v>257</v>
      </c>
      <c r="F200" s="576" t="str">
        <f t="shared" si="17"/>
        <v>ΜΕΣΣΗΝΙΑ</v>
      </c>
      <c r="G200" s="577" t="str">
        <f t="shared" si="18"/>
        <v>257Α</v>
      </c>
      <c r="H200" s="578" t="s">
        <v>3</v>
      </c>
      <c r="I200" s="579" t="s">
        <v>8</v>
      </c>
      <c r="J200" s="835">
        <v>2</v>
      </c>
      <c r="K200" s="814"/>
      <c r="L200" s="837"/>
      <c r="M200" s="838">
        <v>1</v>
      </c>
      <c r="N200" s="1460" t="s">
        <v>432</v>
      </c>
      <c r="O200" s="839" t="s">
        <v>331</v>
      </c>
      <c r="P200" s="585" t="s">
        <v>345</v>
      </c>
      <c r="Q200" s="840">
        <v>2721021142</v>
      </c>
      <c r="R200" s="483" t="s">
        <v>330</v>
      </c>
      <c r="S200" s="841"/>
      <c r="T200" s="841">
        <v>1</v>
      </c>
      <c r="U200" s="841">
        <v>1</v>
      </c>
      <c r="V200" s="841"/>
      <c r="W200" s="841">
        <v>1</v>
      </c>
      <c r="X200" s="841"/>
      <c r="Y200" s="587" t="s">
        <v>130</v>
      </c>
      <c r="Z200" s="587" t="s">
        <v>137</v>
      </c>
      <c r="AA200" s="587" t="s">
        <v>130</v>
      </c>
      <c r="AB200" s="587" t="s">
        <v>137</v>
      </c>
      <c r="AC200" s="733" t="s">
        <v>130</v>
      </c>
      <c r="AD200" s="842"/>
    </row>
    <row r="201" spans="1:30" s="591" customFormat="1" ht="12" customHeight="1" x14ac:dyDescent="0.15">
      <c r="A201" s="571" t="s">
        <v>19</v>
      </c>
      <c r="B201" s="572" t="str">
        <f t="shared" si="13"/>
        <v>257</v>
      </c>
      <c r="C201" s="846" t="s">
        <v>71</v>
      </c>
      <c r="D201" s="574" t="s">
        <v>70</v>
      </c>
      <c r="E201" s="681" t="str">
        <f t="shared" si="14"/>
        <v>257</v>
      </c>
      <c r="F201" s="576" t="str">
        <f t="shared" si="17"/>
        <v>ΜΕΣΣΗΝΙΑ</v>
      </c>
      <c r="G201" s="595" t="str">
        <f t="shared" si="18"/>
        <v>257Α</v>
      </c>
      <c r="H201" s="578" t="s">
        <v>3</v>
      </c>
      <c r="I201" s="579" t="s">
        <v>9</v>
      </c>
      <c r="J201" s="835">
        <v>2</v>
      </c>
      <c r="K201" s="822"/>
      <c r="L201" s="837">
        <v>1</v>
      </c>
      <c r="M201" s="838"/>
      <c r="N201" s="1458"/>
      <c r="O201" s="839" t="s">
        <v>331</v>
      </c>
      <c r="P201" s="585" t="s">
        <v>345</v>
      </c>
      <c r="Q201" s="840">
        <v>2721021142</v>
      </c>
      <c r="R201" s="483" t="s">
        <v>330</v>
      </c>
      <c r="S201" s="841">
        <v>1</v>
      </c>
      <c r="T201" s="841"/>
      <c r="U201" s="841"/>
      <c r="V201" s="841">
        <v>1</v>
      </c>
      <c r="W201" s="841">
        <v>1</v>
      </c>
      <c r="X201" s="841"/>
      <c r="Y201" s="600" t="s">
        <v>130</v>
      </c>
      <c r="Z201" s="600" t="s">
        <v>137</v>
      </c>
      <c r="AA201" s="600" t="s">
        <v>130</v>
      </c>
      <c r="AB201" s="600" t="s">
        <v>137</v>
      </c>
      <c r="AC201" s="733" t="s">
        <v>130</v>
      </c>
      <c r="AD201" s="842"/>
    </row>
    <row r="202" spans="1:30" s="591" customFormat="1" ht="12" customHeight="1" x14ac:dyDescent="0.15">
      <c r="A202" s="571" t="s">
        <v>19</v>
      </c>
      <c r="B202" s="572" t="str">
        <f t="shared" si="13"/>
        <v>257</v>
      </c>
      <c r="C202" s="846" t="s">
        <v>71</v>
      </c>
      <c r="D202" s="574" t="s">
        <v>70</v>
      </c>
      <c r="E202" s="681" t="str">
        <f t="shared" si="14"/>
        <v>257</v>
      </c>
      <c r="F202" s="594" t="str">
        <f t="shared" si="17"/>
        <v>ΜΕΣΣΗΝΙΑ</v>
      </c>
      <c r="G202" s="595" t="str">
        <f t="shared" si="18"/>
        <v>257Α</v>
      </c>
      <c r="H202" s="596" t="s">
        <v>4</v>
      </c>
      <c r="I202" s="602" t="s">
        <v>8</v>
      </c>
      <c r="J202" s="651">
        <v>9</v>
      </c>
      <c r="K202" s="652"/>
      <c r="L202" s="716"/>
      <c r="M202" s="717">
        <v>1</v>
      </c>
      <c r="N202" s="1458"/>
      <c r="O202" s="676" t="s">
        <v>331</v>
      </c>
      <c r="P202" s="585" t="s">
        <v>345</v>
      </c>
      <c r="Q202" s="826">
        <v>2721021142</v>
      </c>
      <c r="R202" s="480" t="s">
        <v>330</v>
      </c>
      <c r="S202" s="531"/>
      <c r="T202" s="531">
        <v>1</v>
      </c>
      <c r="U202" s="531">
        <v>1</v>
      </c>
      <c r="V202" s="531"/>
      <c r="W202" s="531">
        <v>1</v>
      </c>
      <c r="X202" s="531"/>
      <c r="Y202" s="600" t="s">
        <v>130</v>
      </c>
      <c r="Z202" s="600" t="s">
        <v>137</v>
      </c>
      <c r="AA202" s="600" t="s">
        <v>130</v>
      </c>
      <c r="AB202" s="600" t="s">
        <v>137</v>
      </c>
      <c r="AC202" s="608" t="s">
        <v>130</v>
      </c>
      <c r="AD202" s="827"/>
    </row>
    <row r="203" spans="1:30" s="591" customFormat="1" ht="12" customHeight="1" x14ac:dyDescent="0.15">
      <c r="A203" s="571" t="s">
        <v>19</v>
      </c>
      <c r="B203" s="572" t="str">
        <f t="shared" si="13"/>
        <v>257</v>
      </c>
      <c r="C203" s="846" t="s">
        <v>71</v>
      </c>
      <c r="D203" s="574" t="s">
        <v>70</v>
      </c>
      <c r="E203" s="681" t="str">
        <f t="shared" si="14"/>
        <v>257</v>
      </c>
      <c r="F203" s="594" t="str">
        <f t="shared" si="17"/>
        <v>ΜΕΣΣΗΝΙΑ</v>
      </c>
      <c r="G203" s="595" t="str">
        <f t="shared" si="18"/>
        <v>257Α</v>
      </c>
      <c r="H203" s="596" t="s">
        <v>4</v>
      </c>
      <c r="I203" s="602" t="s">
        <v>9</v>
      </c>
      <c r="J203" s="651">
        <v>29</v>
      </c>
      <c r="K203" s="652"/>
      <c r="L203" s="716">
        <v>2</v>
      </c>
      <c r="M203" s="717"/>
      <c r="N203" s="1458"/>
      <c r="O203" s="676" t="s">
        <v>331</v>
      </c>
      <c r="P203" s="585" t="s">
        <v>345</v>
      </c>
      <c r="Q203" s="826">
        <v>2721021142</v>
      </c>
      <c r="R203" s="480" t="s">
        <v>330</v>
      </c>
      <c r="S203" s="531">
        <v>2</v>
      </c>
      <c r="T203" s="531"/>
      <c r="U203" s="531"/>
      <c r="V203" s="531">
        <v>2</v>
      </c>
      <c r="W203" s="531">
        <v>2</v>
      </c>
      <c r="X203" s="531"/>
      <c r="Y203" s="600" t="s">
        <v>130</v>
      </c>
      <c r="Z203" s="600" t="s">
        <v>137</v>
      </c>
      <c r="AA203" s="600" t="s">
        <v>130</v>
      </c>
      <c r="AB203" s="600" t="s">
        <v>137</v>
      </c>
      <c r="AC203" s="608" t="s">
        <v>130</v>
      </c>
      <c r="AD203" s="827"/>
    </row>
    <row r="204" spans="1:30" s="591" customFormat="1" ht="12" customHeight="1" x14ac:dyDescent="0.15">
      <c r="A204" s="571" t="s">
        <v>19</v>
      </c>
      <c r="B204" s="572" t="str">
        <f t="shared" si="13"/>
        <v>257</v>
      </c>
      <c r="C204" s="846" t="s">
        <v>71</v>
      </c>
      <c r="D204" s="616" t="s">
        <v>70</v>
      </c>
      <c r="E204" s="681" t="str">
        <f t="shared" si="14"/>
        <v>257</v>
      </c>
      <c r="F204" s="594" t="str">
        <f t="shared" si="17"/>
        <v>ΜΕΣΣΗΝΙΑ</v>
      </c>
      <c r="G204" s="595" t="str">
        <f t="shared" si="18"/>
        <v>257Α</v>
      </c>
      <c r="H204" s="596" t="s">
        <v>5</v>
      </c>
      <c r="I204" s="602" t="s">
        <v>8</v>
      </c>
      <c r="J204" s="651">
        <v>21</v>
      </c>
      <c r="K204" s="652">
        <f>SUM(J200:J209)</f>
        <v>152</v>
      </c>
      <c r="L204" s="716"/>
      <c r="M204" s="717">
        <v>2</v>
      </c>
      <c r="N204" s="1458"/>
      <c r="O204" s="720" t="s">
        <v>331</v>
      </c>
      <c r="P204" s="612" t="s">
        <v>345</v>
      </c>
      <c r="Q204" s="829">
        <v>2721021142</v>
      </c>
      <c r="R204" s="435" t="s">
        <v>330</v>
      </c>
      <c r="S204" s="531"/>
      <c r="T204" s="531">
        <v>2</v>
      </c>
      <c r="U204" s="531">
        <v>2</v>
      </c>
      <c r="V204" s="531"/>
      <c r="W204" s="531">
        <v>2</v>
      </c>
      <c r="X204" s="531"/>
      <c r="Y204" s="600" t="s">
        <v>130</v>
      </c>
      <c r="Z204" s="600" t="s">
        <v>137</v>
      </c>
      <c r="AA204" s="600" t="s">
        <v>130</v>
      </c>
      <c r="AB204" s="600" t="s">
        <v>137</v>
      </c>
      <c r="AC204" s="608" t="s">
        <v>130</v>
      </c>
      <c r="AD204" s="827"/>
    </row>
    <row r="205" spans="1:30" s="591" customFormat="1" ht="12" customHeight="1" x14ac:dyDescent="0.15">
      <c r="A205" s="571" t="s">
        <v>19</v>
      </c>
      <c r="B205" s="572" t="str">
        <f t="shared" si="13"/>
        <v>257</v>
      </c>
      <c r="C205" s="846" t="s">
        <v>71</v>
      </c>
      <c r="D205" s="574" t="s">
        <v>70</v>
      </c>
      <c r="E205" s="681" t="str">
        <f t="shared" si="14"/>
        <v>257</v>
      </c>
      <c r="F205" s="594" t="str">
        <f t="shared" si="17"/>
        <v>ΜΕΣΣΗΝΙΑ</v>
      </c>
      <c r="G205" s="595" t="str">
        <f t="shared" si="18"/>
        <v>257Α</v>
      </c>
      <c r="H205" s="596" t="s">
        <v>5</v>
      </c>
      <c r="I205" s="602" t="s">
        <v>9</v>
      </c>
      <c r="J205" s="651">
        <v>41</v>
      </c>
      <c r="K205" s="652"/>
      <c r="L205" s="716">
        <v>3</v>
      </c>
      <c r="M205" s="717"/>
      <c r="N205" s="1458"/>
      <c r="O205" s="676" t="s">
        <v>331</v>
      </c>
      <c r="P205" s="585" t="s">
        <v>345</v>
      </c>
      <c r="Q205" s="826">
        <v>2721021142</v>
      </c>
      <c r="R205" s="480" t="s">
        <v>330</v>
      </c>
      <c r="S205" s="531">
        <v>3</v>
      </c>
      <c r="T205" s="531"/>
      <c r="U205" s="531"/>
      <c r="V205" s="531">
        <v>3</v>
      </c>
      <c r="W205" s="531">
        <v>3</v>
      </c>
      <c r="X205" s="531"/>
      <c r="Y205" s="600" t="s">
        <v>130</v>
      </c>
      <c r="Z205" s="600" t="s">
        <v>137</v>
      </c>
      <c r="AA205" s="600" t="s">
        <v>130</v>
      </c>
      <c r="AB205" s="600" t="s">
        <v>137</v>
      </c>
      <c r="AC205" s="608" t="s">
        <v>130</v>
      </c>
      <c r="AD205" s="827"/>
    </row>
    <row r="206" spans="1:30" s="591" customFormat="1" ht="12" customHeight="1" x14ac:dyDescent="0.15">
      <c r="A206" s="571" t="s">
        <v>19</v>
      </c>
      <c r="B206" s="572" t="str">
        <f t="shared" si="13"/>
        <v>257</v>
      </c>
      <c r="C206" s="846" t="s">
        <v>71</v>
      </c>
      <c r="D206" s="574" t="s">
        <v>70</v>
      </c>
      <c r="E206" s="681" t="str">
        <f t="shared" si="14"/>
        <v>257</v>
      </c>
      <c r="F206" s="594" t="str">
        <f t="shared" si="17"/>
        <v>ΜΕΣΣΗΝΙΑ</v>
      </c>
      <c r="G206" s="595" t="str">
        <f t="shared" si="18"/>
        <v>257Α</v>
      </c>
      <c r="H206" s="596" t="s">
        <v>7</v>
      </c>
      <c r="I206" s="602" t="s">
        <v>8</v>
      </c>
      <c r="J206" s="651">
        <v>0</v>
      </c>
      <c r="K206" s="652"/>
      <c r="L206" s="716"/>
      <c r="M206" s="717">
        <v>0</v>
      </c>
      <c r="N206" s="1458"/>
      <c r="O206" s="676" t="s">
        <v>331</v>
      </c>
      <c r="P206" s="585" t="s">
        <v>345</v>
      </c>
      <c r="Q206" s="826">
        <v>2721021142</v>
      </c>
      <c r="R206" s="480" t="s">
        <v>330</v>
      </c>
      <c r="S206" s="531"/>
      <c r="T206" s="531">
        <v>0</v>
      </c>
      <c r="U206" s="531">
        <v>0</v>
      </c>
      <c r="V206" s="531"/>
      <c r="W206" s="531">
        <v>0</v>
      </c>
      <c r="X206" s="531"/>
      <c r="Y206" s="600"/>
      <c r="Z206" s="600"/>
      <c r="AA206" s="600"/>
      <c r="AB206" s="600"/>
      <c r="AC206" s="608"/>
      <c r="AD206" s="827"/>
    </row>
    <row r="207" spans="1:30" s="591" customFormat="1" ht="12" customHeight="1" x14ac:dyDescent="0.15">
      <c r="A207" s="571" t="s">
        <v>19</v>
      </c>
      <c r="B207" s="572" t="str">
        <f t="shared" si="13"/>
        <v>257</v>
      </c>
      <c r="C207" s="846" t="s">
        <v>71</v>
      </c>
      <c r="D207" s="574" t="s">
        <v>70</v>
      </c>
      <c r="E207" s="681" t="str">
        <f t="shared" si="14"/>
        <v>257</v>
      </c>
      <c r="F207" s="594" t="str">
        <f t="shared" si="17"/>
        <v>ΜΕΣΣΗΝΙΑ</v>
      </c>
      <c r="G207" s="595" t="str">
        <f t="shared" si="18"/>
        <v>257Α</v>
      </c>
      <c r="H207" s="596" t="s">
        <v>7</v>
      </c>
      <c r="I207" s="602" t="s">
        <v>9</v>
      </c>
      <c r="J207" s="651">
        <v>16</v>
      </c>
      <c r="K207" s="652"/>
      <c r="L207" s="716">
        <v>2</v>
      </c>
      <c r="M207" s="717"/>
      <c r="N207" s="1458"/>
      <c r="O207" s="676" t="s">
        <v>331</v>
      </c>
      <c r="P207" s="585" t="s">
        <v>345</v>
      </c>
      <c r="Q207" s="826">
        <v>2721021142</v>
      </c>
      <c r="R207" s="480" t="s">
        <v>330</v>
      </c>
      <c r="S207" s="531">
        <v>2</v>
      </c>
      <c r="T207" s="531"/>
      <c r="U207" s="531"/>
      <c r="V207" s="531">
        <v>1</v>
      </c>
      <c r="W207" s="531">
        <v>1</v>
      </c>
      <c r="X207" s="531"/>
      <c r="Y207" s="600" t="s">
        <v>130</v>
      </c>
      <c r="Z207" s="600" t="s">
        <v>137</v>
      </c>
      <c r="AA207" s="600" t="s">
        <v>130</v>
      </c>
      <c r="AB207" s="600" t="s">
        <v>137</v>
      </c>
      <c r="AC207" s="608" t="s">
        <v>130</v>
      </c>
      <c r="AD207" s="827"/>
    </row>
    <row r="208" spans="1:30" s="591" customFormat="1" ht="12" customHeight="1" x14ac:dyDescent="0.15">
      <c r="A208" s="571" t="s">
        <v>19</v>
      </c>
      <c r="B208" s="572" t="str">
        <f t="shared" si="13"/>
        <v>257</v>
      </c>
      <c r="C208" s="846" t="s">
        <v>71</v>
      </c>
      <c r="D208" s="574" t="s">
        <v>70</v>
      </c>
      <c r="E208" s="681" t="str">
        <f t="shared" si="14"/>
        <v>257</v>
      </c>
      <c r="F208" s="623" t="str">
        <f t="shared" si="17"/>
        <v>ΜΕΣΣΗΝΙΑ</v>
      </c>
      <c r="G208" s="595" t="str">
        <f t="shared" si="18"/>
        <v>257Α</v>
      </c>
      <c r="H208" s="625" t="s">
        <v>6</v>
      </c>
      <c r="I208" s="626" t="s">
        <v>8</v>
      </c>
      <c r="J208" s="682">
        <v>1</v>
      </c>
      <c r="K208" s="678"/>
      <c r="L208" s="777"/>
      <c r="M208" s="778">
        <v>1</v>
      </c>
      <c r="N208" s="1458"/>
      <c r="O208" s="686" t="s">
        <v>331</v>
      </c>
      <c r="P208" s="585" t="s">
        <v>345</v>
      </c>
      <c r="Q208" s="873">
        <v>2721021142</v>
      </c>
      <c r="R208" s="487" t="s">
        <v>330</v>
      </c>
      <c r="S208" s="874"/>
      <c r="T208" s="874">
        <v>1</v>
      </c>
      <c r="U208" s="874">
        <v>1</v>
      </c>
      <c r="V208" s="874"/>
      <c r="W208" s="874">
        <v>1</v>
      </c>
      <c r="X208" s="874"/>
      <c r="Y208" s="600" t="s">
        <v>130</v>
      </c>
      <c r="Z208" s="600" t="s">
        <v>137</v>
      </c>
      <c r="AA208" s="600" t="s">
        <v>130</v>
      </c>
      <c r="AB208" s="600" t="s">
        <v>137</v>
      </c>
      <c r="AC208" s="635" t="s">
        <v>130</v>
      </c>
      <c r="AD208" s="912"/>
    </row>
    <row r="209" spans="1:30" s="591" customFormat="1" ht="12" customHeight="1" thickBot="1" x14ac:dyDescent="0.2">
      <c r="A209" s="571" t="s">
        <v>19</v>
      </c>
      <c r="B209" s="572" t="str">
        <f t="shared" si="13"/>
        <v>257</v>
      </c>
      <c r="C209" s="846" t="s">
        <v>71</v>
      </c>
      <c r="D209" s="574" t="s">
        <v>70</v>
      </c>
      <c r="E209" s="681" t="str">
        <f t="shared" si="14"/>
        <v>257</v>
      </c>
      <c r="F209" s="623" t="str">
        <f t="shared" si="17"/>
        <v>ΜΕΣΣΗΝΙΑ</v>
      </c>
      <c r="G209" s="624" t="str">
        <f t="shared" si="18"/>
        <v>257Α</v>
      </c>
      <c r="H209" s="625" t="s">
        <v>6</v>
      </c>
      <c r="I209" s="626" t="s">
        <v>9</v>
      </c>
      <c r="J209" s="682">
        <v>31</v>
      </c>
      <c r="K209" s="753"/>
      <c r="L209" s="777">
        <v>2</v>
      </c>
      <c r="M209" s="778"/>
      <c r="N209" s="1459"/>
      <c r="O209" s="686" t="s">
        <v>331</v>
      </c>
      <c r="P209" s="632" t="s">
        <v>345</v>
      </c>
      <c r="Q209" s="873">
        <v>2721021142</v>
      </c>
      <c r="R209" s="487" t="s">
        <v>330</v>
      </c>
      <c r="S209" s="874">
        <v>2</v>
      </c>
      <c r="T209" s="874"/>
      <c r="U209" s="874"/>
      <c r="V209" s="874">
        <v>2</v>
      </c>
      <c r="W209" s="874">
        <v>2</v>
      </c>
      <c r="X209" s="874"/>
      <c r="Y209" s="760" t="s">
        <v>130</v>
      </c>
      <c r="Z209" s="760" t="s">
        <v>137</v>
      </c>
      <c r="AA209" s="760" t="s">
        <v>130</v>
      </c>
      <c r="AB209" s="760" t="s">
        <v>137</v>
      </c>
      <c r="AC209" s="635" t="s">
        <v>130</v>
      </c>
      <c r="AD209" s="912"/>
    </row>
    <row r="210" spans="1:30" s="591" customFormat="1" ht="12" customHeight="1" thickTop="1" x14ac:dyDescent="0.15">
      <c r="A210" s="571" t="s">
        <v>20</v>
      </c>
      <c r="B210" s="572" t="str">
        <f t="shared" ref="B210:B273" si="19">LEFT(A210,3)</f>
        <v>259</v>
      </c>
      <c r="C210" s="934" t="s">
        <v>71</v>
      </c>
      <c r="D210" s="711" t="s">
        <v>72</v>
      </c>
      <c r="E210" s="845" t="str">
        <f t="shared" si="14"/>
        <v>259</v>
      </c>
      <c r="F210" s="904" t="str">
        <f t="shared" si="17"/>
        <v>ΑΡΚΑΔΙΑ</v>
      </c>
      <c r="G210" s="639" t="str">
        <f t="shared" si="18"/>
        <v>259Α</v>
      </c>
      <c r="H210" s="803" t="s">
        <v>3</v>
      </c>
      <c r="I210" s="804" t="s">
        <v>8</v>
      </c>
      <c r="J210" s="805">
        <v>0</v>
      </c>
      <c r="K210" s="643"/>
      <c r="L210" s="806"/>
      <c r="M210" s="807">
        <v>0</v>
      </c>
      <c r="N210" s="1460" t="s">
        <v>471</v>
      </c>
      <c r="O210" s="808" t="s">
        <v>231</v>
      </c>
      <c r="P210" s="647" t="s">
        <v>332</v>
      </c>
      <c r="Q210" s="809">
        <v>2710225969</v>
      </c>
      <c r="R210" s="476" t="s">
        <v>230</v>
      </c>
      <c r="S210" s="810"/>
      <c r="T210" s="810">
        <v>0</v>
      </c>
      <c r="U210" s="810"/>
      <c r="V210" s="810"/>
      <c r="W210" s="810">
        <v>13</v>
      </c>
      <c r="X210" s="810">
        <v>4</v>
      </c>
      <c r="Y210" s="587" t="s">
        <v>130</v>
      </c>
      <c r="Z210" s="587" t="s">
        <v>137</v>
      </c>
      <c r="AA210" s="587" t="s">
        <v>130</v>
      </c>
      <c r="AB210" s="587" t="s">
        <v>137</v>
      </c>
      <c r="AC210" s="589" t="s">
        <v>130</v>
      </c>
      <c r="AD210" s="811"/>
    </row>
    <row r="211" spans="1:30" s="591" customFormat="1" ht="12" customHeight="1" x14ac:dyDescent="0.15">
      <c r="A211" s="571" t="s">
        <v>20</v>
      </c>
      <c r="B211" s="572" t="str">
        <f t="shared" si="19"/>
        <v>259</v>
      </c>
      <c r="C211" s="846" t="s">
        <v>71</v>
      </c>
      <c r="D211" s="574" t="s">
        <v>72</v>
      </c>
      <c r="E211" s="681" t="str">
        <f t="shared" si="14"/>
        <v>259</v>
      </c>
      <c r="F211" s="594" t="str">
        <f t="shared" si="17"/>
        <v>ΑΡΚΑΔΙΑ</v>
      </c>
      <c r="G211" s="595" t="str">
        <f t="shared" si="18"/>
        <v>259Α</v>
      </c>
      <c r="H211" s="596" t="s">
        <v>3</v>
      </c>
      <c r="I211" s="602" t="s">
        <v>9</v>
      </c>
      <c r="J211" s="651">
        <v>2</v>
      </c>
      <c r="K211" s="652"/>
      <c r="L211" s="716">
        <v>1</v>
      </c>
      <c r="M211" s="717"/>
      <c r="N211" s="1458"/>
      <c r="O211" s="676" t="s">
        <v>231</v>
      </c>
      <c r="P211" s="585" t="s">
        <v>332</v>
      </c>
      <c r="Q211" s="607">
        <v>2710225969</v>
      </c>
      <c r="R211" s="470" t="s">
        <v>230</v>
      </c>
      <c r="S211" s="773">
        <v>1</v>
      </c>
      <c r="T211" s="773"/>
      <c r="U211" s="773"/>
      <c r="V211" s="773">
        <v>1</v>
      </c>
      <c r="W211" s="773"/>
      <c r="X211" s="773"/>
      <c r="Y211" s="600"/>
      <c r="Z211" s="600"/>
      <c r="AA211" s="600"/>
      <c r="AB211" s="600"/>
      <c r="AC211" s="608"/>
      <c r="AD211" s="774"/>
    </row>
    <row r="212" spans="1:30" s="591" customFormat="1" ht="12" customHeight="1" x14ac:dyDescent="0.15">
      <c r="A212" s="571" t="s">
        <v>20</v>
      </c>
      <c r="B212" s="572" t="str">
        <f t="shared" si="19"/>
        <v>259</v>
      </c>
      <c r="C212" s="846" t="s">
        <v>71</v>
      </c>
      <c r="D212" s="574" t="s">
        <v>72</v>
      </c>
      <c r="E212" s="681" t="str">
        <f t="shared" si="14"/>
        <v>259</v>
      </c>
      <c r="F212" s="594" t="str">
        <f t="shared" si="17"/>
        <v>ΑΡΚΑΔΙΑ</v>
      </c>
      <c r="G212" s="595" t="str">
        <f t="shared" si="18"/>
        <v>259Α</v>
      </c>
      <c r="H212" s="596" t="s">
        <v>4</v>
      </c>
      <c r="I212" s="602" t="s">
        <v>8</v>
      </c>
      <c r="J212" s="651">
        <v>17</v>
      </c>
      <c r="K212" s="652"/>
      <c r="L212" s="716"/>
      <c r="M212" s="935">
        <v>1</v>
      </c>
      <c r="N212" s="1458"/>
      <c r="O212" s="676" t="s">
        <v>231</v>
      </c>
      <c r="P212" s="585" t="s">
        <v>332</v>
      </c>
      <c r="Q212" s="607">
        <v>2710225969</v>
      </c>
      <c r="R212" s="470" t="s">
        <v>230</v>
      </c>
      <c r="S212" s="773"/>
      <c r="T212" s="773">
        <v>2</v>
      </c>
      <c r="U212" s="773">
        <v>1</v>
      </c>
      <c r="V212" s="773"/>
      <c r="W212" s="773"/>
      <c r="X212" s="773"/>
      <c r="Y212" s="600"/>
      <c r="Z212" s="600"/>
      <c r="AA212" s="600"/>
      <c r="AB212" s="600"/>
      <c r="AC212" s="608"/>
      <c r="AD212" s="774"/>
    </row>
    <row r="213" spans="1:30" s="591" customFormat="1" ht="12" customHeight="1" x14ac:dyDescent="0.15">
      <c r="A213" s="571" t="s">
        <v>20</v>
      </c>
      <c r="B213" s="572" t="str">
        <f t="shared" si="19"/>
        <v>259</v>
      </c>
      <c r="C213" s="846" t="s">
        <v>71</v>
      </c>
      <c r="D213" s="574" t="s">
        <v>72</v>
      </c>
      <c r="E213" s="681" t="str">
        <f t="shared" si="14"/>
        <v>259</v>
      </c>
      <c r="F213" s="594" t="str">
        <f t="shared" si="17"/>
        <v>ΑΡΚΑΔΙΑ</v>
      </c>
      <c r="G213" s="595" t="str">
        <f t="shared" si="18"/>
        <v>259Α</v>
      </c>
      <c r="H213" s="596" t="s">
        <v>4</v>
      </c>
      <c r="I213" s="602" t="s">
        <v>9</v>
      </c>
      <c r="J213" s="651">
        <v>42</v>
      </c>
      <c r="K213" s="652"/>
      <c r="L213" s="716">
        <v>3</v>
      </c>
      <c r="M213" s="717"/>
      <c r="N213" s="1458"/>
      <c r="O213" s="676" t="s">
        <v>231</v>
      </c>
      <c r="P213" s="585" t="s">
        <v>332</v>
      </c>
      <c r="Q213" s="607">
        <v>2710225969</v>
      </c>
      <c r="R213" s="470" t="s">
        <v>230</v>
      </c>
      <c r="S213" s="773">
        <v>3</v>
      </c>
      <c r="T213" s="773"/>
      <c r="U213" s="773"/>
      <c r="V213" s="773">
        <v>3</v>
      </c>
      <c r="W213" s="773"/>
      <c r="X213" s="773"/>
      <c r="Y213" s="600"/>
      <c r="Z213" s="600"/>
      <c r="AA213" s="600"/>
      <c r="AB213" s="600"/>
      <c r="AC213" s="608"/>
      <c r="AD213" s="774"/>
    </row>
    <row r="214" spans="1:30" s="591" customFormat="1" ht="12" customHeight="1" x14ac:dyDescent="0.15">
      <c r="A214" s="571" t="s">
        <v>20</v>
      </c>
      <c r="B214" s="572" t="str">
        <f t="shared" si="19"/>
        <v>259</v>
      </c>
      <c r="C214" s="846" t="s">
        <v>71</v>
      </c>
      <c r="D214" s="616" t="s">
        <v>72</v>
      </c>
      <c r="E214" s="681" t="str">
        <f t="shared" si="14"/>
        <v>259</v>
      </c>
      <c r="F214" s="594" t="str">
        <f t="shared" si="17"/>
        <v>ΑΡΚΑΔΙΑ</v>
      </c>
      <c r="G214" s="595" t="str">
        <f t="shared" si="18"/>
        <v>259Α</v>
      </c>
      <c r="H214" s="596" t="s">
        <v>5</v>
      </c>
      <c r="I214" s="602" t="s">
        <v>8</v>
      </c>
      <c r="J214" s="651">
        <v>26</v>
      </c>
      <c r="K214" s="652">
        <f>SUM(J210:J219)</f>
        <v>218</v>
      </c>
      <c r="L214" s="716"/>
      <c r="M214" s="717">
        <v>2</v>
      </c>
      <c r="N214" s="1458"/>
      <c r="O214" s="720" t="s">
        <v>231</v>
      </c>
      <c r="P214" s="612" t="s">
        <v>332</v>
      </c>
      <c r="Q214" s="721">
        <v>2710225969</v>
      </c>
      <c r="R214" s="434" t="s">
        <v>230</v>
      </c>
      <c r="S214" s="773"/>
      <c r="T214" s="773">
        <v>2</v>
      </c>
      <c r="U214" s="773">
        <v>2</v>
      </c>
      <c r="V214" s="773"/>
      <c r="W214" s="773"/>
      <c r="X214" s="773"/>
      <c r="Y214" s="600"/>
      <c r="Z214" s="600"/>
      <c r="AA214" s="600"/>
      <c r="AB214" s="600"/>
      <c r="AC214" s="608"/>
      <c r="AD214" s="774"/>
    </row>
    <row r="215" spans="1:30" s="591" customFormat="1" ht="12" customHeight="1" x14ac:dyDescent="0.15">
      <c r="A215" s="571" t="s">
        <v>20</v>
      </c>
      <c r="B215" s="572" t="str">
        <f t="shared" si="19"/>
        <v>259</v>
      </c>
      <c r="C215" s="846" t="s">
        <v>71</v>
      </c>
      <c r="D215" s="574" t="s">
        <v>72</v>
      </c>
      <c r="E215" s="681" t="str">
        <f t="shared" si="14"/>
        <v>259</v>
      </c>
      <c r="F215" s="594" t="str">
        <f t="shared" si="17"/>
        <v>ΑΡΚΑΔΙΑ</v>
      </c>
      <c r="G215" s="595" t="str">
        <f t="shared" si="18"/>
        <v>259Α</v>
      </c>
      <c r="H215" s="596" t="s">
        <v>5</v>
      </c>
      <c r="I215" s="602" t="s">
        <v>9</v>
      </c>
      <c r="J215" s="651">
        <v>69</v>
      </c>
      <c r="K215" s="652"/>
      <c r="L215" s="716">
        <v>5</v>
      </c>
      <c r="M215" s="717"/>
      <c r="N215" s="1458"/>
      <c r="O215" s="676" t="s">
        <v>231</v>
      </c>
      <c r="P215" s="585" t="s">
        <v>332</v>
      </c>
      <c r="Q215" s="607">
        <v>2710225969</v>
      </c>
      <c r="R215" s="470" t="s">
        <v>230</v>
      </c>
      <c r="S215" s="773">
        <v>5</v>
      </c>
      <c r="T215" s="773"/>
      <c r="U215" s="773"/>
      <c r="V215" s="773">
        <v>5</v>
      </c>
      <c r="W215" s="773"/>
      <c r="X215" s="773"/>
      <c r="Y215" s="600"/>
      <c r="Z215" s="600"/>
      <c r="AA215" s="600"/>
      <c r="AB215" s="600"/>
      <c r="AC215" s="608"/>
      <c r="AD215" s="774"/>
    </row>
    <row r="216" spans="1:30" s="591" customFormat="1" ht="12" customHeight="1" x14ac:dyDescent="0.15">
      <c r="A216" s="571" t="s">
        <v>20</v>
      </c>
      <c r="B216" s="572" t="str">
        <f t="shared" si="19"/>
        <v>259</v>
      </c>
      <c r="C216" s="846" t="s">
        <v>71</v>
      </c>
      <c r="D216" s="574" t="s">
        <v>72</v>
      </c>
      <c r="E216" s="681" t="str">
        <f t="shared" si="14"/>
        <v>259</v>
      </c>
      <c r="F216" s="594" t="str">
        <f t="shared" si="17"/>
        <v>ΑΡΚΑΔΙΑ</v>
      </c>
      <c r="G216" s="595" t="str">
        <f t="shared" si="18"/>
        <v>259Α</v>
      </c>
      <c r="H216" s="596" t="s">
        <v>7</v>
      </c>
      <c r="I216" s="602" t="s">
        <v>8</v>
      </c>
      <c r="J216" s="651">
        <v>13</v>
      </c>
      <c r="K216" s="652"/>
      <c r="L216" s="716"/>
      <c r="M216" s="717">
        <v>2</v>
      </c>
      <c r="N216" s="1458"/>
      <c r="O216" s="676" t="s">
        <v>231</v>
      </c>
      <c r="P216" s="585" t="s">
        <v>332</v>
      </c>
      <c r="Q216" s="607">
        <v>2710225969</v>
      </c>
      <c r="R216" s="470" t="s">
        <v>230</v>
      </c>
      <c r="S216" s="773"/>
      <c r="T216" s="773">
        <v>2</v>
      </c>
      <c r="U216" s="773">
        <v>1</v>
      </c>
      <c r="V216" s="773"/>
      <c r="W216" s="773"/>
      <c r="X216" s="773"/>
      <c r="Y216" s="600"/>
      <c r="Z216" s="600"/>
      <c r="AA216" s="600"/>
      <c r="AB216" s="600"/>
      <c r="AC216" s="608"/>
      <c r="AD216" s="774"/>
    </row>
    <row r="217" spans="1:30" s="591" customFormat="1" ht="12" customHeight="1" x14ac:dyDescent="0.15">
      <c r="A217" s="571" t="s">
        <v>20</v>
      </c>
      <c r="B217" s="572" t="str">
        <f t="shared" si="19"/>
        <v>259</v>
      </c>
      <c r="C217" s="846" t="s">
        <v>71</v>
      </c>
      <c r="D217" s="574" t="s">
        <v>72</v>
      </c>
      <c r="E217" s="681" t="str">
        <f t="shared" si="14"/>
        <v>259</v>
      </c>
      <c r="F217" s="594" t="str">
        <f t="shared" si="17"/>
        <v>ΑΡΚΑΔΙΑ</v>
      </c>
      <c r="G217" s="595" t="str">
        <f t="shared" si="18"/>
        <v>259Α</v>
      </c>
      <c r="H217" s="596" t="s">
        <v>7</v>
      </c>
      <c r="I217" s="602" t="s">
        <v>9</v>
      </c>
      <c r="J217" s="651">
        <v>25</v>
      </c>
      <c r="K217" s="652"/>
      <c r="L217" s="716">
        <v>2</v>
      </c>
      <c r="M217" s="717"/>
      <c r="N217" s="1458"/>
      <c r="O217" s="676" t="s">
        <v>231</v>
      </c>
      <c r="P217" s="585" t="s">
        <v>332</v>
      </c>
      <c r="Q217" s="607">
        <v>2710225969</v>
      </c>
      <c r="R217" s="470" t="s">
        <v>230</v>
      </c>
      <c r="S217" s="773">
        <v>2</v>
      </c>
      <c r="T217" s="773"/>
      <c r="U217" s="773"/>
      <c r="V217" s="773">
        <v>2</v>
      </c>
      <c r="W217" s="773"/>
      <c r="X217" s="773"/>
      <c r="Y217" s="600"/>
      <c r="Z217" s="600"/>
      <c r="AA217" s="600"/>
      <c r="AB217" s="600"/>
      <c r="AC217" s="608"/>
      <c r="AD217" s="774"/>
    </row>
    <row r="218" spans="1:30" s="591" customFormat="1" ht="12" customHeight="1" x14ac:dyDescent="0.15">
      <c r="A218" s="571" t="s">
        <v>20</v>
      </c>
      <c r="B218" s="572" t="str">
        <f t="shared" si="19"/>
        <v>259</v>
      </c>
      <c r="C218" s="846" t="s">
        <v>71</v>
      </c>
      <c r="D218" s="574" t="s">
        <v>72</v>
      </c>
      <c r="E218" s="681" t="str">
        <f t="shared" si="14"/>
        <v>259</v>
      </c>
      <c r="F218" s="623" t="str">
        <f t="shared" si="17"/>
        <v>ΑΡΚΑΔΙΑ</v>
      </c>
      <c r="G218" s="595" t="str">
        <f t="shared" si="18"/>
        <v>259Α</v>
      </c>
      <c r="H218" s="625" t="s">
        <v>6</v>
      </c>
      <c r="I218" s="626" t="s">
        <v>8</v>
      </c>
      <c r="J218" s="682">
        <v>2</v>
      </c>
      <c r="K218" s="678"/>
      <c r="L218" s="777"/>
      <c r="M218" s="778">
        <v>1</v>
      </c>
      <c r="N218" s="1458"/>
      <c r="O218" s="686" t="s">
        <v>231</v>
      </c>
      <c r="P218" s="585" t="s">
        <v>332</v>
      </c>
      <c r="Q218" s="633">
        <v>2710225969</v>
      </c>
      <c r="R218" s="471" t="s">
        <v>230</v>
      </c>
      <c r="S218" s="775"/>
      <c r="T218" s="775">
        <v>1</v>
      </c>
      <c r="U218" s="775">
        <v>1</v>
      </c>
      <c r="V218" s="775"/>
      <c r="W218" s="775"/>
      <c r="X218" s="775"/>
      <c r="Y218" s="600"/>
      <c r="Z218" s="600"/>
      <c r="AA218" s="600"/>
      <c r="AB218" s="600"/>
      <c r="AC218" s="635"/>
      <c r="AD218" s="776"/>
    </row>
    <row r="219" spans="1:30" s="591" customFormat="1" ht="12" customHeight="1" thickBot="1" x14ac:dyDescent="0.2">
      <c r="A219" s="571" t="s">
        <v>20</v>
      </c>
      <c r="B219" s="572" t="str">
        <f t="shared" si="19"/>
        <v>259</v>
      </c>
      <c r="C219" s="936" t="s">
        <v>71</v>
      </c>
      <c r="D219" s="784" t="s">
        <v>72</v>
      </c>
      <c r="E219" s="748" t="str">
        <f t="shared" si="14"/>
        <v>259</v>
      </c>
      <c r="F219" s="937" t="str">
        <f t="shared" si="17"/>
        <v>ΑΡΚΑΔΙΑ</v>
      </c>
      <c r="G219" s="785" t="str">
        <f t="shared" si="18"/>
        <v>259Α</v>
      </c>
      <c r="H219" s="938" t="s">
        <v>6</v>
      </c>
      <c r="I219" s="939" t="s">
        <v>9</v>
      </c>
      <c r="J219" s="940">
        <v>22</v>
      </c>
      <c r="K219" s="753"/>
      <c r="L219" s="941">
        <v>2</v>
      </c>
      <c r="M219" s="942"/>
      <c r="N219" s="1459"/>
      <c r="O219" s="943" t="s">
        <v>231</v>
      </c>
      <c r="P219" s="790" t="s">
        <v>332</v>
      </c>
      <c r="Q219" s="944">
        <v>2710225969</v>
      </c>
      <c r="R219" s="498" t="s">
        <v>230</v>
      </c>
      <c r="S219" s="945">
        <v>2</v>
      </c>
      <c r="T219" s="945"/>
      <c r="U219" s="945"/>
      <c r="V219" s="945">
        <v>2</v>
      </c>
      <c r="W219" s="945"/>
      <c r="X219" s="945"/>
      <c r="Y219" s="760"/>
      <c r="Z219" s="760"/>
      <c r="AA219" s="760"/>
      <c r="AB219" s="760"/>
      <c r="AC219" s="946"/>
      <c r="AD219" s="947"/>
    </row>
    <row r="220" spans="1:30" s="591" customFormat="1" ht="12" customHeight="1" thickTop="1" x14ac:dyDescent="0.15">
      <c r="A220" s="571" t="s">
        <v>22</v>
      </c>
      <c r="B220" s="572" t="str">
        <f t="shared" si="19"/>
        <v>267</v>
      </c>
      <c r="C220" s="846" t="s">
        <v>75</v>
      </c>
      <c r="D220" s="574" t="s">
        <v>74</v>
      </c>
      <c r="E220" s="948" t="str">
        <f t="shared" si="14"/>
        <v>267</v>
      </c>
      <c r="F220" s="949" t="str">
        <f t="shared" si="17"/>
        <v>ΙΩΑΝΝΙΝΑ</v>
      </c>
      <c r="G220" s="950" t="s">
        <v>176</v>
      </c>
      <c r="H220" s="951" t="s">
        <v>3</v>
      </c>
      <c r="I220" s="952" t="s">
        <v>8</v>
      </c>
      <c r="J220" s="953">
        <v>9</v>
      </c>
      <c r="K220" s="643"/>
      <c r="L220" s="954"/>
      <c r="M220" s="955">
        <v>1</v>
      </c>
      <c r="N220" s="1460" t="s">
        <v>433</v>
      </c>
      <c r="O220" s="956" t="s">
        <v>339</v>
      </c>
      <c r="P220" s="957" t="s">
        <v>340</v>
      </c>
      <c r="Q220" s="958">
        <v>2651027073</v>
      </c>
      <c r="R220" s="499" t="s">
        <v>333</v>
      </c>
      <c r="S220" s="959"/>
      <c r="T220" s="959"/>
      <c r="U220" s="959"/>
      <c r="V220" s="959"/>
      <c r="W220" s="959"/>
      <c r="X220" s="959"/>
      <c r="Y220" s="960"/>
      <c r="Z220" s="960"/>
      <c r="AA220" s="960"/>
      <c r="AB220" s="960"/>
      <c r="AC220" s="961"/>
      <c r="AD220" s="962"/>
    </row>
    <row r="221" spans="1:30" s="591" customFormat="1" ht="12" customHeight="1" x14ac:dyDescent="0.15">
      <c r="A221" s="571" t="s">
        <v>22</v>
      </c>
      <c r="B221" s="572" t="str">
        <f t="shared" si="19"/>
        <v>267</v>
      </c>
      <c r="C221" s="846" t="s">
        <v>75</v>
      </c>
      <c r="D221" s="574" t="s">
        <v>74</v>
      </c>
      <c r="E221" s="963" t="str">
        <f t="shared" si="14"/>
        <v>267</v>
      </c>
      <c r="F221" s="964" t="str">
        <f t="shared" si="17"/>
        <v>ΙΩΑΝΝΙΝΑ</v>
      </c>
      <c r="G221" s="965" t="s">
        <v>176</v>
      </c>
      <c r="H221" s="966" t="s">
        <v>3</v>
      </c>
      <c r="I221" s="967" t="s">
        <v>9</v>
      </c>
      <c r="J221" s="968">
        <v>11</v>
      </c>
      <c r="K221" s="652"/>
      <c r="L221" s="969">
        <v>1</v>
      </c>
      <c r="M221" s="970"/>
      <c r="N221" s="1458"/>
      <c r="O221" s="971" t="s">
        <v>339</v>
      </c>
      <c r="P221" s="972" t="s">
        <v>340</v>
      </c>
      <c r="Q221" s="973">
        <v>2651027073</v>
      </c>
      <c r="R221" s="501" t="s">
        <v>333</v>
      </c>
      <c r="S221" s="974"/>
      <c r="T221" s="974"/>
      <c r="U221" s="974"/>
      <c r="V221" s="974"/>
      <c r="W221" s="974"/>
      <c r="X221" s="974"/>
      <c r="Y221" s="975"/>
      <c r="Z221" s="975"/>
      <c r="AA221" s="975"/>
      <c r="AB221" s="975"/>
      <c r="AC221" s="976"/>
      <c r="AD221" s="977"/>
    </row>
    <row r="222" spans="1:30" s="591" customFormat="1" ht="12" customHeight="1" x14ac:dyDescent="0.15">
      <c r="A222" s="571" t="s">
        <v>22</v>
      </c>
      <c r="B222" s="572" t="str">
        <f t="shared" si="19"/>
        <v>267</v>
      </c>
      <c r="C222" s="846" t="s">
        <v>75</v>
      </c>
      <c r="D222" s="574" t="s">
        <v>74</v>
      </c>
      <c r="E222" s="963" t="str">
        <f t="shared" si="14"/>
        <v>267</v>
      </c>
      <c r="F222" s="964" t="str">
        <f t="shared" si="17"/>
        <v>ΙΩΑΝΝΙΝΑ</v>
      </c>
      <c r="G222" s="965" t="s">
        <v>176</v>
      </c>
      <c r="H222" s="966" t="s">
        <v>3</v>
      </c>
      <c r="I222" s="967" t="s">
        <v>10</v>
      </c>
      <c r="J222" s="968">
        <v>8</v>
      </c>
      <c r="K222" s="652">
        <f>SUM(J220:J225)</f>
        <v>128</v>
      </c>
      <c r="L222" s="969"/>
      <c r="M222" s="970">
        <v>1</v>
      </c>
      <c r="N222" s="1458"/>
      <c r="O222" s="978" t="s">
        <v>339</v>
      </c>
      <c r="P222" s="979" t="s">
        <v>340</v>
      </c>
      <c r="Q222" s="980">
        <v>2651027073</v>
      </c>
      <c r="R222" s="440" t="s">
        <v>333</v>
      </c>
      <c r="S222" s="974">
        <v>5</v>
      </c>
      <c r="T222" s="974">
        <v>5</v>
      </c>
      <c r="U222" s="974">
        <v>6</v>
      </c>
      <c r="V222" s="974">
        <v>5</v>
      </c>
      <c r="W222" s="974">
        <v>6</v>
      </c>
      <c r="X222" s="974">
        <v>4</v>
      </c>
      <c r="Y222" s="975" t="s">
        <v>130</v>
      </c>
      <c r="Z222" s="975" t="s">
        <v>137</v>
      </c>
      <c r="AA222" s="975" t="s">
        <v>130</v>
      </c>
      <c r="AB222" s="975" t="s">
        <v>137</v>
      </c>
      <c r="AC222" s="976" t="s">
        <v>130</v>
      </c>
      <c r="AD222" s="977"/>
    </row>
    <row r="223" spans="1:30" s="591" customFormat="1" ht="12" customHeight="1" x14ac:dyDescent="0.15">
      <c r="A223" s="571" t="s">
        <v>22</v>
      </c>
      <c r="B223" s="572" t="str">
        <f t="shared" ref="B223:B228" si="20">LEFT(A223,3)</f>
        <v>267</v>
      </c>
      <c r="C223" s="846" t="s">
        <v>75</v>
      </c>
      <c r="D223" s="574" t="s">
        <v>74</v>
      </c>
      <c r="E223" s="963" t="str">
        <f>B223</f>
        <v>267</v>
      </c>
      <c r="F223" s="964" t="str">
        <f t="shared" si="17"/>
        <v>ΙΩΑΝΝΙΝΑ</v>
      </c>
      <c r="G223" s="965" t="s">
        <v>176</v>
      </c>
      <c r="H223" s="966" t="s">
        <v>5</v>
      </c>
      <c r="I223" s="967" t="s">
        <v>8</v>
      </c>
      <c r="J223" s="981">
        <v>31</v>
      </c>
      <c r="K223" s="822"/>
      <c r="L223" s="982"/>
      <c r="M223" s="983">
        <v>2</v>
      </c>
      <c r="N223" s="1458"/>
      <c r="O223" s="984" t="s">
        <v>339</v>
      </c>
      <c r="P223" s="972" t="s">
        <v>340</v>
      </c>
      <c r="Q223" s="985">
        <v>2651027073</v>
      </c>
      <c r="R223" s="503" t="s">
        <v>333</v>
      </c>
      <c r="S223" s="986"/>
      <c r="T223" s="986"/>
      <c r="U223" s="986"/>
      <c r="V223" s="986"/>
      <c r="W223" s="986"/>
      <c r="X223" s="986"/>
      <c r="Y223" s="975"/>
      <c r="Z223" s="975"/>
      <c r="AA223" s="975"/>
      <c r="AB223" s="975"/>
      <c r="AC223" s="976"/>
      <c r="AD223" s="987"/>
    </row>
    <row r="224" spans="1:30" s="591" customFormat="1" ht="12" customHeight="1" x14ac:dyDescent="0.15">
      <c r="A224" s="571" t="s">
        <v>22</v>
      </c>
      <c r="B224" s="572" t="str">
        <f t="shared" si="20"/>
        <v>267</v>
      </c>
      <c r="C224" s="846" t="s">
        <v>75</v>
      </c>
      <c r="D224" s="574" t="s">
        <v>74</v>
      </c>
      <c r="E224" s="963" t="str">
        <f>B224</f>
        <v>267</v>
      </c>
      <c r="F224" s="964" t="str">
        <f t="shared" ref="F224:F229" si="21">RIGHT(A224,LEN(A224)-5)</f>
        <v>ΙΩΑΝΝΙΝΑ</v>
      </c>
      <c r="G224" s="965" t="s">
        <v>176</v>
      </c>
      <c r="H224" s="966" t="s">
        <v>5</v>
      </c>
      <c r="I224" s="967" t="s">
        <v>9</v>
      </c>
      <c r="J224" s="981">
        <v>57</v>
      </c>
      <c r="K224" s="822"/>
      <c r="L224" s="982">
        <v>4</v>
      </c>
      <c r="M224" s="983"/>
      <c r="N224" s="1458"/>
      <c r="O224" s="984" t="s">
        <v>339</v>
      </c>
      <c r="P224" s="972" t="s">
        <v>340</v>
      </c>
      <c r="Q224" s="985">
        <v>2651027073</v>
      </c>
      <c r="R224" s="503" t="s">
        <v>333</v>
      </c>
      <c r="S224" s="986"/>
      <c r="T224" s="986"/>
      <c r="U224" s="986"/>
      <c r="V224" s="986"/>
      <c r="W224" s="986"/>
      <c r="X224" s="986"/>
      <c r="Y224" s="975"/>
      <c r="Z224" s="975"/>
      <c r="AA224" s="975"/>
      <c r="AB224" s="975"/>
      <c r="AC224" s="976"/>
      <c r="AD224" s="987"/>
    </row>
    <row r="225" spans="1:30" s="591" customFormat="1" ht="12" customHeight="1" thickBot="1" x14ac:dyDescent="0.2">
      <c r="A225" s="571" t="s">
        <v>22</v>
      </c>
      <c r="B225" s="572" t="str">
        <f t="shared" si="20"/>
        <v>267</v>
      </c>
      <c r="C225" s="846" t="s">
        <v>75</v>
      </c>
      <c r="D225" s="574" t="s">
        <v>74</v>
      </c>
      <c r="E225" s="988" t="str">
        <f>B225</f>
        <v>267</v>
      </c>
      <c r="F225" s="989" t="str">
        <f t="shared" si="21"/>
        <v>ΙΩΑΝΝΙΝΑ</v>
      </c>
      <c r="G225" s="990" t="s">
        <v>176</v>
      </c>
      <c r="H225" s="991" t="s">
        <v>5</v>
      </c>
      <c r="I225" s="992" t="s">
        <v>10</v>
      </c>
      <c r="J225" s="993">
        <v>12</v>
      </c>
      <c r="K225" s="926"/>
      <c r="L225" s="994"/>
      <c r="M225" s="995">
        <v>1</v>
      </c>
      <c r="N225" s="1464"/>
      <c r="O225" s="996" t="s">
        <v>339</v>
      </c>
      <c r="P225" s="997" t="s">
        <v>340</v>
      </c>
      <c r="Q225" s="998">
        <v>2651027073</v>
      </c>
      <c r="R225" s="505" t="s">
        <v>333</v>
      </c>
      <c r="S225" s="999"/>
      <c r="T225" s="999"/>
      <c r="U225" s="999"/>
      <c r="V225" s="999"/>
      <c r="W225" s="999"/>
      <c r="X225" s="999"/>
      <c r="Y225" s="1000"/>
      <c r="Z225" s="1000"/>
      <c r="AA225" s="1000"/>
      <c r="AB225" s="1000"/>
      <c r="AC225" s="1001"/>
      <c r="AD225" s="1002"/>
    </row>
    <row r="226" spans="1:30" s="591" customFormat="1" ht="12" customHeight="1" x14ac:dyDescent="0.15">
      <c r="A226" s="571" t="s">
        <v>22</v>
      </c>
      <c r="B226" s="572" t="str">
        <f t="shared" si="20"/>
        <v>267</v>
      </c>
      <c r="C226" s="846" t="s">
        <v>75</v>
      </c>
      <c r="D226" s="616" t="s">
        <v>74</v>
      </c>
      <c r="E226" s="1003" t="str">
        <f t="shared" ref="E226:E289" si="22">B226</f>
        <v>267</v>
      </c>
      <c r="F226" s="1004" t="str">
        <f t="shared" si="21"/>
        <v>ΙΩΑΝΝΙΝΑ</v>
      </c>
      <c r="G226" s="1005" t="s">
        <v>149</v>
      </c>
      <c r="H226" s="1006" t="s">
        <v>4</v>
      </c>
      <c r="I226" s="1007" t="s">
        <v>8</v>
      </c>
      <c r="J226" s="1008">
        <v>16</v>
      </c>
      <c r="K226" s="728"/>
      <c r="L226" s="1009"/>
      <c r="M226" s="1010">
        <v>1</v>
      </c>
      <c r="N226" s="1482" t="s">
        <v>434</v>
      </c>
      <c r="O226" s="1011" t="s">
        <v>334</v>
      </c>
      <c r="P226" s="1012" t="s">
        <v>341</v>
      </c>
      <c r="Q226" s="1013">
        <v>2651072038</v>
      </c>
      <c r="R226" s="507" t="s">
        <v>335</v>
      </c>
      <c r="S226" s="1014"/>
      <c r="T226" s="1014"/>
      <c r="U226" s="1014"/>
      <c r="V226" s="1014"/>
      <c r="W226" s="1014"/>
      <c r="X226" s="1014"/>
      <c r="Y226" s="1015"/>
      <c r="Z226" s="1015"/>
      <c r="AA226" s="1015"/>
      <c r="AB226" s="1015"/>
      <c r="AC226" s="1016"/>
      <c r="AD226" s="1017"/>
    </row>
    <row r="227" spans="1:30" s="591" customFormat="1" ht="12" customHeight="1" x14ac:dyDescent="0.15">
      <c r="A227" s="571" t="s">
        <v>22</v>
      </c>
      <c r="B227" s="572" t="str">
        <f t="shared" si="20"/>
        <v>267</v>
      </c>
      <c r="C227" s="846" t="s">
        <v>75</v>
      </c>
      <c r="D227" s="574" t="s">
        <v>74</v>
      </c>
      <c r="E227" s="963" t="str">
        <f t="shared" si="22"/>
        <v>267</v>
      </c>
      <c r="F227" s="964" t="str">
        <f t="shared" si="21"/>
        <v>ΙΩΑΝΝΙΝΑ</v>
      </c>
      <c r="G227" s="965" t="s">
        <v>149</v>
      </c>
      <c r="H227" s="966" t="s">
        <v>4</v>
      </c>
      <c r="I227" s="967" t="s">
        <v>9</v>
      </c>
      <c r="J227" s="968">
        <v>32</v>
      </c>
      <c r="K227" s="652"/>
      <c r="L227" s="969">
        <v>2</v>
      </c>
      <c r="M227" s="970"/>
      <c r="N227" s="1458"/>
      <c r="O227" s="971" t="s">
        <v>334</v>
      </c>
      <c r="P227" s="972" t="s">
        <v>341</v>
      </c>
      <c r="Q227" s="973">
        <v>2651072038</v>
      </c>
      <c r="R227" s="501" t="s">
        <v>335</v>
      </c>
      <c r="S227" s="974"/>
      <c r="T227" s="974"/>
      <c r="U227" s="974"/>
      <c r="V227" s="974"/>
      <c r="W227" s="974"/>
      <c r="X227" s="974"/>
      <c r="Y227" s="975"/>
      <c r="Z227" s="975"/>
      <c r="AA227" s="975"/>
      <c r="AB227" s="975"/>
      <c r="AC227" s="976"/>
      <c r="AD227" s="977"/>
    </row>
    <row r="228" spans="1:30" s="591" customFormat="1" ht="12" customHeight="1" x14ac:dyDescent="0.15">
      <c r="A228" s="571" t="s">
        <v>22</v>
      </c>
      <c r="B228" s="572" t="str">
        <f t="shared" si="20"/>
        <v>267</v>
      </c>
      <c r="C228" s="846" t="s">
        <v>75</v>
      </c>
      <c r="D228" s="574" t="s">
        <v>74</v>
      </c>
      <c r="E228" s="963" t="str">
        <f t="shared" si="22"/>
        <v>267</v>
      </c>
      <c r="F228" s="964" t="str">
        <f t="shared" si="21"/>
        <v>ΙΩΑΝΝΙΝΑ</v>
      </c>
      <c r="G228" s="965" t="s">
        <v>149</v>
      </c>
      <c r="H228" s="966" t="s">
        <v>4</v>
      </c>
      <c r="I228" s="967" t="s">
        <v>10</v>
      </c>
      <c r="J228" s="968">
        <v>31</v>
      </c>
      <c r="K228" s="652">
        <f>SUM(J226:J230)</f>
        <v>120</v>
      </c>
      <c r="L228" s="969"/>
      <c r="M228" s="970">
        <v>2</v>
      </c>
      <c r="N228" s="1458"/>
      <c r="O228" s="978" t="s">
        <v>334</v>
      </c>
      <c r="P228" s="979" t="s">
        <v>341</v>
      </c>
      <c r="Q228" s="980">
        <v>2651072038</v>
      </c>
      <c r="R228" s="440" t="s">
        <v>335</v>
      </c>
      <c r="S228" s="974">
        <v>5</v>
      </c>
      <c r="T228" s="974">
        <v>4</v>
      </c>
      <c r="U228" s="974">
        <v>6</v>
      </c>
      <c r="V228" s="974">
        <v>6</v>
      </c>
      <c r="W228" s="974">
        <v>6</v>
      </c>
      <c r="X228" s="974">
        <v>4</v>
      </c>
      <c r="Y228" s="975" t="s">
        <v>130</v>
      </c>
      <c r="Z228" s="975" t="s">
        <v>137</v>
      </c>
      <c r="AA228" s="975" t="s">
        <v>130</v>
      </c>
      <c r="AB228" s="975" t="s">
        <v>137</v>
      </c>
      <c r="AC228" s="976" t="s">
        <v>130</v>
      </c>
      <c r="AD228" s="977"/>
    </row>
    <row r="229" spans="1:30" s="591" customFormat="1" ht="12" customHeight="1" x14ac:dyDescent="0.15">
      <c r="A229" s="571" t="s">
        <v>22</v>
      </c>
      <c r="B229" s="572" t="str">
        <f t="shared" si="19"/>
        <v>267</v>
      </c>
      <c r="C229" s="934" t="s">
        <v>75</v>
      </c>
      <c r="D229" s="574" t="s">
        <v>74</v>
      </c>
      <c r="E229" s="963" t="str">
        <f t="shared" si="22"/>
        <v>267</v>
      </c>
      <c r="F229" s="964" t="str">
        <f t="shared" si="21"/>
        <v>ΙΩΑΝΝΙΝΑ</v>
      </c>
      <c r="G229" s="965" t="s">
        <v>149</v>
      </c>
      <c r="H229" s="966" t="s">
        <v>7</v>
      </c>
      <c r="I229" s="967" t="s">
        <v>8</v>
      </c>
      <c r="J229" s="981">
        <v>5</v>
      </c>
      <c r="K229" s="822"/>
      <c r="L229" s="982"/>
      <c r="M229" s="983">
        <v>1</v>
      </c>
      <c r="N229" s="1458"/>
      <c r="O229" s="984" t="s">
        <v>334</v>
      </c>
      <c r="P229" s="972" t="s">
        <v>341</v>
      </c>
      <c r="Q229" s="985">
        <v>2651072038</v>
      </c>
      <c r="R229" s="503" t="s">
        <v>335</v>
      </c>
      <c r="S229" s="986"/>
      <c r="T229" s="986"/>
      <c r="U229" s="986"/>
      <c r="V229" s="986"/>
      <c r="W229" s="986"/>
      <c r="X229" s="986"/>
      <c r="Y229" s="975"/>
      <c r="Z229" s="975"/>
      <c r="AA229" s="975"/>
      <c r="AB229" s="975"/>
      <c r="AC229" s="976"/>
      <c r="AD229" s="987"/>
    </row>
    <row r="230" spans="1:30" s="591" customFormat="1" ht="12" customHeight="1" thickBot="1" x14ac:dyDescent="0.2">
      <c r="A230" s="571" t="s">
        <v>22</v>
      </c>
      <c r="B230" s="572" t="str">
        <f t="shared" si="19"/>
        <v>267</v>
      </c>
      <c r="C230" s="846" t="s">
        <v>75</v>
      </c>
      <c r="D230" s="574" t="s">
        <v>74</v>
      </c>
      <c r="E230" s="1018" t="str">
        <f t="shared" si="22"/>
        <v>267</v>
      </c>
      <c r="F230" s="1019" t="str">
        <f t="shared" si="17"/>
        <v>ΙΩΑΝΝΙΝΑ</v>
      </c>
      <c r="G230" s="1020" t="s">
        <v>149</v>
      </c>
      <c r="H230" s="1021" t="s">
        <v>7</v>
      </c>
      <c r="I230" s="1022" t="s">
        <v>9</v>
      </c>
      <c r="J230" s="1023">
        <v>36</v>
      </c>
      <c r="K230" s="926"/>
      <c r="L230" s="1024">
        <v>3</v>
      </c>
      <c r="M230" s="1025"/>
      <c r="N230" s="1464"/>
      <c r="O230" s="1026" t="s">
        <v>334</v>
      </c>
      <c r="P230" s="1027" t="s">
        <v>341</v>
      </c>
      <c r="Q230" s="1028">
        <v>2651072038</v>
      </c>
      <c r="R230" s="508" t="s">
        <v>335</v>
      </c>
      <c r="S230" s="1029"/>
      <c r="T230" s="1029"/>
      <c r="U230" s="1029"/>
      <c r="V230" s="1029"/>
      <c r="W230" s="1029"/>
      <c r="X230" s="1029"/>
      <c r="Y230" s="1030"/>
      <c r="Z230" s="1030"/>
      <c r="AA230" s="1030"/>
      <c r="AB230" s="1030"/>
      <c r="AC230" s="1031"/>
      <c r="AD230" s="1032"/>
    </row>
    <row r="231" spans="1:30" s="591" customFormat="1" ht="21" customHeight="1" x14ac:dyDescent="0.15">
      <c r="A231" s="571" t="s">
        <v>22</v>
      </c>
      <c r="B231" s="572" t="str">
        <f>LEFT(A231,3)</f>
        <v>267</v>
      </c>
      <c r="C231" s="846" t="s">
        <v>75</v>
      </c>
      <c r="D231" s="574" t="s">
        <v>74</v>
      </c>
      <c r="E231" s="1033" t="str">
        <f>B231</f>
        <v>267</v>
      </c>
      <c r="F231" s="1034" t="str">
        <f t="shared" si="17"/>
        <v>ΙΩΑΝΝΙΝΑ</v>
      </c>
      <c r="G231" s="1035" t="s">
        <v>150</v>
      </c>
      <c r="H231" s="1036" t="s">
        <v>6</v>
      </c>
      <c r="I231" s="1037" t="s">
        <v>8</v>
      </c>
      <c r="J231" s="1038">
        <v>13</v>
      </c>
      <c r="K231" s="1039"/>
      <c r="L231" s="1040"/>
      <c r="M231" s="1041">
        <v>1</v>
      </c>
      <c r="N231" s="1465" t="s">
        <v>435</v>
      </c>
      <c r="O231" s="1042" t="s">
        <v>348</v>
      </c>
      <c r="P231" s="1043" t="s">
        <v>342</v>
      </c>
      <c r="Q231" s="1044">
        <v>2651049855</v>
      </c>
      <c r="R231" s="509" t="s">
        <v>336</v>
      </c>
      <c r="S231" s="1045"/>
      <c r="T231" s="1045"/>
      <c r="U231" s="1045"/>
      <c r="V231" s="1045"/>
      <c r="W231" s="1045"/>
      <c r="X231" s="1045"/>
      <c r="Y231" s="1046"/>
      <c r="Z231" s="1046"/>
      <c r="AA231" s="1046"/>
      <c r="AB231" s="1046"/>
      <c r="AC231" s="1047"/>
      <c r="AD231" s="1048"/>
    </row>
    <row r="232" spans="1:30" s="591" customFormat="1" ht="21" customHeight="1" x14ac:dyDescent="0.15">
      <c r="A232" s="571" t="s">
        <v>22</v>
      </c>
      <c r="B232" s="572" t="str">
        <f>LEFT(A232,3)</f>
        <v>267</v>
      </c>
      <c r="C232" s="846" t="s">
        <v>75</v>
      </c>
      <c r="D232" s="574" t="s">
        <v>74</v>
      </c>
      <c r="E232" s="963" t="str">
        <f>B232</f>
        <v>267</v>
      </c>
      <c r="F232" s="964" t="str">
        <f>RIGHT(A232,LEN(A232)-5)</f>
        <v>ΙΩΑΝΝΙΝΑ</v>
      </c>
      <c r="G232" s="965" t="s">
        <v>150</v>
      </c>
      <c r="H232" s="966" t="s">
        <v>6</v>
      </c>
      <c r="I232" s="967" t="s">
        <v>9</v>
      </c>
      <c r="J232" s="1049">
        <v>26</v>
      </c>
      <c r="K232" s="850">
        <f>SUM(J231:J233)</f>
        <v>89</v>
      </c>
      <c r="L232" s="1050">
        <v>4</v>
      </c>
      <c r="M232" s="1051"/>
      <c r="N232" s="1458"/>
      <c r="O232" s="1052" t="s">
        <v>348</v>
      </c>
      <c r="P232" s="979" t="s">
        <v>342</v>
      </c>
      <c r="Q232" s="1053">
        <v>2651049855</v>
      </c>
      <c r="R232" s="441" t="s">
        <v>336</v>
      </c>
      <c r="S232" s="986">
        <v>4</v>
      </c>
      <c r="T232" s="986">
        <v>4</v>
      </c>
      <c r="U232" s="986">
        <v>5</v>
      </c>
      <c r="V232" s="986">
        <v>2</v>
      </c>
      <c r="W232" s="986">
        <v>5</v>
      </c>
      <c r="X232" s="986">
        <v>4</v>
      </c>
      <c r="Y232" s="975" t="s">
        <v>130</v>
      </c>
      <c r="Z232" s="975" t="s">
        <v>137</v>
      </c>
      <c r="AA232" s="975" t="s">
        <v>130</v>
      </c>
      <c r="AB232" s="975" t="s">
        <v>137</v>
      </c>
      <c r="AC232" s="976" t="s">
        <v>130</v>
      </c>
      <c r="AD232" s="987"/>
    </row>
    <row r="233" spans="1:30" s="591" customFormat="1" ht="21" customHeight="1" thickBot="1" x14ac:dyDescent="0.2">
      <c r="A233" s="571" t="s">
        <v>22</v>
      </c>
      <c r="B233" s="572" t="str">
        <f>LEFT(A233,3)</f>
        <v>267</v>
      </c>
      <c r="C233" s="936" t="s">
        <v>75</v>
      </c>
      <c r="D233" s="784" t="s">
        <v>74</v>
      </c>
      <c r="E233" s="1054" t="str">
        <f>B233</f>
        <v>267</v>
      </c>
      <c r="F233" s="1055" t="str">
        <f>RIGHT(A233,LEN(A233)-5)</f>
        <v>ΙΩΑΝΝΙΝΑ</v>
      </c>
      <c r="G233" s="1056" t="s">
        <v>150</v>
      </c>
      <c r="H233" s="1057" t="s">
        <v>6</v>
      </c>
      <c r="I233" s="1058" t="s">
        <v>10</v>
      </c>
      <c r="J233" s="1059">
        <v>50</v>
      </c>
      <c r="K233" s="854"/>
      <c r="L233" s="1060"/>
      <c r="M233" s="1061">
        <v>4</v>
      </c>
      <c r="N233" s="1459"/>
      <c r="O233" s="1062" t="s">
        <v>348</v>
      </c>
      <c r="P233" s="1063" t="s">
        <v>342</v>
      </c>
      <c r="Q233" s="1064">
        <v>2651049855</v>
      </c>
      <c r="R233" s="511" t="s">
        <v>336</v>
      </c>
      <c r="S233" s="1065"/>
      <c r="T233" s="1065"/>
      <c r="U233" s="1065"/>
      <c r="V233" s="1065"/>
      <c r="W233" s="1065"/>
      <c r="X233" s="1065"/>
      <c r="Y233" s="1066"/>
      <c r="Z233" s="1066"/>
      <c r="AA233" s="1066"/>
      <c r="AB233" s="1066"/>
      <c r="AC233" s="1067"/>
      <c r="AD233" s="1068"/>
    </row>
    <row r="234" spans="1:30" s="591" customFormat="1" ht="12" customHeight="1" thickTop="1" x14ac:dyDescent="0.15">
      <c r="A234" s="571" t="s">
        <v>23</v>
      </c>
      <c r="B234" s="572" t="str">
        <f t="shared" si="19"/>
        <v>270</v>
      </c>
      <c r="C234" s="846" t="s">
        <v>75</v>
      </c>
      <c r="D234" s="574" t="s">
        <v>76</v>
      </c>
      <c r="E234" s="861" t="str">
        <f t="shared" si="22"/>
        <v>270</v>
      </c>
      <c r="F234" s="576" t="str">
        <f>RIGHT(A234,LEN(A234)-5)</f>
        <v>ΠΡΕΒΕΖΑ</v>
      </c>
      <c r="G234" s="577" t="str">
        <f t="shared" si="18"/>
        <v>270Α</v>
      </c>
      <c r="H234" s="578" t="s">
        <v>3</v>
      </c>
      <c r="I234" s="579" t="s">
        <v>8</v>
      </c>
      <c r="J234" s="835">
        <v>0</v>
      </c>
      <c r="K234" s="822"/>
      <c r="L234" s="837"/>
      <c r="M234" s="838">
        <v>0</v>
      </c>
      <c r="N234" s="1457" t="s">
        <v>436</v>
      </c>
      <c r="O234" s="839" t="s">
        <v>337</v>
      </c>
      <c r="P234" s="585" t="s">
        <v>371</v>
      </c>
      <c r="Q234" s="840">
        <v>2682027741</v>
      </c>
      <c r="R234" s="483" t="s">
        <v>338</v>
      </c>
      <c r="S234" s="841"/>
      <c r="T234" s="841"/>
      <c r="U234" s="841"/>
      <c r="V234" s="841"/>
      <c r="W234" s="841"/>
      <c r="X234" s="841"/>
      <c r="Y234" s="599"/>
      <c r="Z234" s="599"/>
      <c r="AA234" s="599"/>
      <c r="AB234" s="599"/>
      <c r="AC234" s="733"/>
      <c r="AD234" s="842"/>
    </row>
    <row r="235" spans="1:30" s="591" customFormat="1" ht="12" customHeight="1" x14ac:dyDescent="0.15">
      <c r="A235" s="571" t="s">
        <v>23</v>
      </c>
      <c r="B235" s="572" t="str">
        <f t="shared" si="19"/>
        <v>270</v>
      </c>
      <c r="C235" s="846" t="s">
        <v>75</v>
      </c>
      <c r="D235" s="574" t="s">
        <v>76</v>
      </c>
      <c r="E235" s="681" t="str">
        <f t="shared" si="22"/>
        <v>270</v>
      </c>
      <c r="F235" s="576" t="str">
        <f t="shared" si="17"/>
        <v>ΠΡΕΒΕΖΑ</v>
      </c>
      <c r="G235" s="595" t="str">
        <f t="shared" si="18"/>
        <v>270Α</v>
      </c>
      <c r="H235" s="578" t="s">
        <v>3</v>
      </c>
      <c r="I235" s="579" t="s">
        <v>9</v>
      </c>
      <c r="J235" s="835">
        <v>3</v>
      </c>
      <c r="K235" s="822"/>
      <c r="L235" s="837">
        <v>1</v>
      </c>
      <c r="M235" s="838"/>
      <c r="N235" s="1458"/>
      <c r="O235" s="839" t="s">
        <v>337</v>
      </c>
      <c r="P235" s="585" t="s">
        <v>371</v>
      </c>
      <c r="Q235" s="840">
        <v>2682027741</v>
      </c>
      <c r="R235" s="483" t="s">
        <v>338</v>
      </c>
      <c r="S235" s="841"/>
      <c r="T235" s="841"/>
      <c r="U235" s="841"/>
      <c r="V235" s="841"/>
      <c r="W235" s="841"/>
      <c r="X235" s="841"/>
      <c r="Y235" s="600"/>
      <c r="Z235" s="600"/>
      <c r="AA235" s="600"/>
      <c r="AB235" s="600"/>
      <c r="AC235" s="733"/>
      <c r="AD235" s="842"/>
    </row>
    <row r="236" spans="1:30" s="591" customFormat="1" ht="12" customHeight="1" x14ac:dyDescent="0.15">
      <c r="A236" s="571" t="s">
        <v>23</v>
      </c>
      <c r="B236" s="572" t="str">
        <f t="shared" si="19"/>
        <v>270</v>
      </c>
      <c r="C236" s="846" t="s">
        <v>75</v>
      </c>
      <c r="D236" s="574" t="s">
        <v>76</v>
      </c>
      <c r="E236" s="681" t="str">
        <f t="shared" si="22"/>
        <v>270</v>
      </c>
      <c r="F236" s="594" t="str">
        <f t="shared" si="17"/>
        <v>ΠΡΕΒΕΖΑ</v>
      </c>
      <c r="G236" s="595" t="str">
        <f t="shared" si="18"/>
        <v>270Α</v>
      </c>
      <c r="H236" s="596" t="s">
        <v>4</v>
      </c>
      <c r="I236" s="602" t="s">
        <v>8</v>
      </c>
      <c r="J236" s="821">
        <v>14</v>
      </c>
      <c r="K236" s="822"/>
      <c r="L236" s="823"/>
      <c r="M236" s="824">
        <v>1</v>
      </c>
      <c r="N236" s="1458"/>
      <c r="O236" s="825" t="s">
        <v>337</v>
      </c>
      <c r="P236" s="585" t="s">
        <v>371</v>
      </c>
      <c r="Q236" s="826">
        <v>2682027741</v>
      </c>
      <c r="R236" s="480" t="s">
        <v>338</v>
      </c>
      <c r="S236" s="531"/>
      <c r="T236" s="531"/>
      <c r="U236" s="531"/>
      <c r="V236" s="531"/>
      <c r="W236" s="531"/>
      <c r="X236" s="531"/>
      <c r="Y236" s="600"/>
      <c r="Z236" s="600"/>
      <c r="AA236" s="600"/>
      <c r="AB236" s="600"/>
      <c r="AC236" s="608"/>
      <c r="AD236" s="827"/>
    </row>
    <row r="237" spans="1:30" s="591" customFormat="1" ht="12" customHeight="1" x14ac:dyDescent="0.15">
      <c r="A237" s="571" t="s">
        <v>23</v>
      </c>
      <c r="B237" s="572" t="str">
        <f t="shared" si="19"/>
        <v>270</v>
      </c>
      <c r="C237" s="846" t="s">
        <v>75</v>
      </c>
      <c r="D237" s="574" t="s">
        <v>76</v>
      </c>
      <c r="E237" s="681" t="str">
        <f t="shared" si="22"/>
        <v>270</v>
      </c>
      <c r="F237" s="594" t="str">
        <f t="shared" si="17"/>
        <v>ΠΡΕΒΕΖΑ</v>
      </c>
      <c r="G237" s="595" t="str">
        <f t="shared" si="18"/>
        <v>270Α</v>
      </c>
      <c r="H237" s="596" t="s">
        <v>4</v>
      </c>
      <c r="I237" s="602" t="s">
        <v>9</v>
      </c>
      <c r="J237" s="821">
        <v>32</v>
      </c>
      <c r="K237" s="822"/>
      <c r="L237" s="823">
        <v>2</v>
      </c>
      <c r="M237" s="824"/>
      <c r="N237" s="1458"/>
      <c r="O237" s="825" t="s">
        <v>337</v>
      </c>
      <c r="P237" s="585" t="s">
        <v>371</v>
      </c>
      <c r="Q237" s="826">
        <v>2682027741</v>
      </c>
      <c r="R237" s="480" t="s">
        <v>338</v>
      </c>
      <c r="S237" s="531"/>
      <c r="T237" s="531"/>
      <c r="U237" s="531"/>
      <c r="V237" s="531"/>
      <c r="W237" s="531"/>
      <c r="X237" s="531"/>
      <c r="Y237" s="600"/>
      <c r="Z237" s="600"/>
      <c r="AA237" s="600"/>
      <c r="AB237" s="600"/>
      <c r="AC237" s="608"/>
      <c r="AD237" s="827"/>
    </row>
    <row r="238" spans="1:30" s="591" customFormat="1" ht="12" customHeight="1" x14ac:dyDescent="0.15">
      <c r="A238" s="571" t="s">
        <v>23</v>
      </c>
      <c r="B238" s="572" t="str">
        <f t="shared" si="19"/>
        <v>270</v>
      </c>
      <c r="C238" s="846" t="s">
        <v>75</v>
      </c>
      <c r="D238" s="616" t="s">
        <v>76</v>
      </c>
      <c r="E238" s="681" t="str">
        <f t="shared" si="22"/>
        <v>270</v>
      </c>
      <c r="F238" s="594" t="str">
        <f t="shared" si="17"/>
        <v>ΠΡΕΒΕΖΑ</v>
      </c>
      <c r="G238" s="595" t="str">
        <f t="shared" si="18"/>
        <v>270Α</v>
      </c>
      <c r="H238" s="596" t="s">
        <v>5</v>
      </c>
      <c r="I238" s="602" t="s">
        <v>8</v>
      </c>
      <c r="J238" s="821">
        <v>3</v>
      </c>
      <c r="K238" s="822">
        <f>SUM(J234:J243)</f>
        <v>145</v>
      </c>
      <c r="L238" s="823"/>
      <c r="M238" s="824">
        <v>1</v>
      </c>
      <c r="N238" s="1458"/>
      <c r="O238" s="843" t="s">
        <v>337</v>
      </c>
      <c r="P238" s="612" t="s">
        <v>371</v>
      </c>
      <c r="Q238" s="829">
        <v>2682027741</v>
      </c>
      <c r="R238" s="435" t="s">
        <v>338</v>
      </c>
      <c r="S238" s="531">
        <v>10</v>
      </c>
      <c r="T238" s="531">
        <v>4</v>
      </c>
      <c r="U238" s="531">
        <v>4</v>
      </c>
      <c r="V238" s="531">
        <v>8</v>
      </c>
      <c r="W238" s="531">
        <v>8</v>
      </c>
      <c r="X238" s="531">
        <v>3</v>
      </c>
      <c r="Y238" s="600" t="s">
        <v>130</v>
      </c>
      <c r="Z238" s="600" t="s">
        <v>137</v>
      </c>
      <c r="AA238" s="600" t="s">
        <v>130</v>
      </c>
      <c r="AB238" s="600" t="s">
        <v>137</v>
      </c>
      <c r="AC238" s="608" t="s">
        <v>130</v>
      </c>
      <c r="AD238" s="827"/>
    </row>
    <row r="239" spans="1:30" s="591" customFormat="1" ht="12" customHeight="1" x14ac:dyDescent="0.15">
      <c r="A239" s="571" t="s">
        <v>23</v>
      </c>
      <c r="B239" s="572" t="str">
        <f t="shared" si="19"/>
        <v>270</v>
      </c>
      <c r="C239" s="846" t="s">
        <v>75</v>
      </c>
      <c r="D239" s="574" t="s">
        <v>76</v>
      </c>
      <c r="E239" s="681" t="str">
        <f t="shared" si="22"/>
        <v>270</v>
      </c>
      <c r="F239" s="594" t="str">
        <f t="shared" si="17"/>
        <v>ΠΡΕΒΕΖΑ</v>
      </c>
      <c r="G239" s="595" t="str">
        <f t="shared" si="18"/>
        <v>270Α</v>
      </c>
      <c r="H239" s="596" t="s">
        <v>5</v>
      </c>
      <c r="I239" s="602" t="s">
        <v>9</v>
      </c>
      <c r="J239" s="821">
        <v>50</v>
      </c>
      <c r="K239" s="822"/>
      <c r="L239" s="823">
        <v>4</v>
      </c>
      <c r="M239" s="824"/>
      <c r="N239" s="1458"/>
      <c r="O239" s="825" t="s">
        <v>337</v>
      </c>
      <c r="P239" s="585" t="s">
        <v>371</v>
      </c>
      <c r="Q239" s="826">
        <v>2682027741</v>
      </c>
      <c r="R239" s="480" t="s">
        <v>338</v>
      </c>
      <c r="S239" s="531"/>
      <c r="T239" s="531"/>
      <c r="U239" s="531"/>
      <c r="V239" s="531"/>
      <c r="W239" s="531"/>
      <c r="X239" s="531"/>
      <c r="Y239" s="600"/>
      <c r="Z239" s="600"/>
      <c r="AA239" s="600"/>
      <c r="AB239" s="600"/>
      <c r="AC239" s="608"/>
      <c r="AD239" s="827"/>
    </row>
    <row r="240" spans="1:30" s="591" customFormat="1" ht="12" customHeight="1" x14ac:dyDescent="0.15">
      <c r="A240" s="571" t="s">
        <v>23</v>
      </c>
      <c r="B240" s="572" t="str">
        <f t="shared" si="19"/>
        <v>270</v>
      </c>
      <c r="C240" s="846" t="s">
        <v>75</v>
      </c>
      <c r="D240" s="574" t="s">
        <v>76</v>
      </c>
      <c r="E240" s="681" t="str">
        <f t="shared" si="22"/>
        <v>270</v>
      </c>
      <c r="F240" s="594" t="str">
        <f t="shared" si="17"/>
        <v>ΠΡΕΒΕΖΑ</v>
      </c>
      <c r="G240" s="595" t="str">
        <f t="shared" si="18"/>
        <v>270Α</v>
      </c>
      <c r="H240" s="596" t="s">
        <v>7</v>
      </c>
      <c r="I240" s="602" t="s">
        <v>8</v>
      </c>
      <c r="J240" s="821">
        <v>2</v>
      </c>
      <c r="K240" s="822"/>
      <c r="L240" s="823"/>
      <c r="M240" s="824">
        <v>1</v>
      </c>
      <c r="N240" s="1458"/>
      <c r="O240" s="825" t="s">
        <v>337</v>
      </c>
      <c r="P240" s="585" t="s">
        <v>371</v>
      </c>
      <c r="Q240" s="826">
        <v>2682027741</v>
      </c>
      <c r="R240" s="480" t="s">
        <v>338</v>
      </c>
      <c r="S240" s="531"/>
      <c r="T240" s="531"/>
      <c r="U240" s="531"/>
      <c r="V240" s="531"/>
      <c r="W240" s="531"/>
      <c r="X240" s="531"/>
      <c r="Y240" s="600"/>
      <c r="Z240" s="600"/>
      <c r="AA240" s="600"/>
      <c r="AB240" s="600"/>
      <c r="AC240" s="608"/>
      <c r="AD240" s="827"/>
    </row>
    <row r="241" spans="1:30" s="591" customFormat="1" ht="12" customHeight="1" x14ac:dyDescent="0.15">
      <c r="A241" s="571" t="s">
        <v>23</v>
      </c>
      <c r="B241" s="572" t="str">
        <f t="shared" si="19"/>
        <v>270</v>
      </c>
      <c r="C241" s="846" t="s">
        <v>75</v>
      </c>
      <c r="D241" s="574" t="s">
        <v>76</v>
      </c>
      <c r="E241" s="681" t="str">
        <f t="shared" si="22"/>
        <v>270</v>
      </c>
      <c r="F241" s="594" t="str">
        <f t="shared" si="17"/>
        <v>ΠΡΕΒΕΖΑ</v>
      </c>
      <c r="G241" s="595" t="str">
        <f t="shared" si="18"/>
        <v>270Α</v>
      </c>
      <c r="H241" s="596" t="s">
        <v>7</v>
      </c>
      <c r="I241" s="602" t="s">
        <v>9</v>
      </c>
      <c r="J241" s="821">
        <v>18</v>
      </c>
      <c r="K241" s="822"/>
      <c r="L241" s="823">
        <v>2</v>
      </c>
      <c r="M241" s="824"/>
      <c r="N241" s="1458"/>
      <c r="O241" s="825" t="s">
        <v>337</v>
      </c>
      <c r="P241" s="585" t="s">
        <v>371</v>
      </c>
      <c r="Q241" s="826">
        <v>2682027741</v>
      </c>
      <c r="R241" s="480" t="s">
        <v>338</v>
      </c>
      <c r="S241" s="531"/>
      <c r="T241" s="531"/>
      <c r="U241" s="531"/>
      <c r="V241" s="531"/>
      <c r="W241" s="531"/>
      <c r="X241" s="531"/>
      <c r="Y241" s="600"/>
      <c r="Z241" s="600"/>
      <c r="AA241" s="600"/>
      <c r="AB241" s="600"/>
      <c r="AC241" s="608"/>
      <c r="AD241" s="827"/>
    </row>
    <row r="242" spans="1:30" s="591" customFormat="1" ht="12" customHeight="1" x14ac:dyDescent="0.15">
      <c r="A242" s="571" t="s">
        <v>23</v>
      </c>
      <c r="B242" s="572" t="str">
        <f t="shared" si="19"/>
        <v>270</v>
      </c>
      <c r="C242" s="846" t="s">
        <v>75</v>
      </c>
      <c r="D242" s="574" t="s">
        <v>76</v>
      </c>
      <c r="E242" s="681" t="str">
        <f t="shared" si="22"/>
        <v>270</v>
      </c>
      <c r="F242" s="594" t="str">
        <f t="shared" si="17"/>
        <v>ΠΡΕΒΕΖΑ</v>
      </c>
      <c r="G242" s="595" t="str">
        <f t="shared" si="18"/>
        <v>270Α</v>
      </c>
      <c r="H242" s="625" t="s">
        <v>6</v>
      </c>
      <c r="I242" s="626" t="s">
        <v>8</v>
      </c>
      <c r="J242" s="869">
        <v>7</v>
      </c>
      <c r="K242" s="850"/>
      <c r="L242" s="870"/>
      <c r="M242" s="877">
        <v>1</v>
      </c>
      <c r="N242" s="1458"/>
      <c r="O242" s="872" t="s">
        <v>337</v>
      </c>
      <c r="P242" s="585" t="s">
        <v>371</v>
      </c>
      <c r="Q242" s="873">
        <v>2682027741</v>
      </c>
      <c r="R242" s="487" t="s">
        <v>338</v>
      </c>
      <c r="S242" s="874"/>
      <c r="T242" s="874"/>
      <c r="U242" s="874"/>
      <c r="V242" s="874"/>
      <c r="W242" s="874"/>
      <c r="X242" s="874"/>
      <c r="Y242" s="600"/>
      <c r="Z242" s="600"/>
      <c r="AA242" s="600"/>
      <c r="AB242" s="600"/>
      <c r="AC242" s="635"/>
      <c r="AD242" s="912"/>
    </row>
    <row r="243" spans="1:30" s="591" customFormat="1" ht="12" customHeight="1" thickBot="1" x14ac:dyDescent="0.2">
      <c r="A243" s="571" t="s">
        <v>23</v>
      </c>
      <c r="B243" s="572" t="str">
        <f t="shared" si="19"/>
        <v>270</v>
      </c>
      <c r="C243" s="846" t="s">
        <v>75</v>
      </c>
      <c r="D243" s="574" t="s">
        <v>76</v>
      </c>
      <c r="E243" s="748" t="str">
        <f t="shared" si="22"/>
        <v>270</v>
      </c>
      <c r="F243" s="749" t="str">
        <f t="shared" si="17"/>
        <v>ΠΡΕΒΕΖΑ</v>
      </c>
      <c r="G243" s="785" t="str">
        <f t="shared" si="18"/>
        <v>270Α</v>
      </c>
      <c r="H243" s="625" t="s">
        <v>6</v>
      </c>
      <c r="I243" s="626" t="s">
        <v>9</v>
      </c>
      <c r="J243" s="869">
        <v>16</v>
      </c>
      <c r="K243" s="854"/>
      <c r="L243" s="870">
        <v>1</v>
      </c>
      <c r="M243" s="877"/>
      <c r="N243" s="1459"/>
      <c r="O243" s="872" t="s">
        <v>337</v>
      </c>
      <c r="P243" s="790" t="s">
        <v>371</v>
      </c>
      <c r="Q243" s="873">
        <v>2682027741</v>
      </c>
      <c r="R243" s="487" t="s">
        <v>338</v>
      </c>
      <c r="S243" s="874"/>
      <c r="T243" s="874"/>
      <c r="U243" s="874"/>
      <c r="V243" s="874"/>
      <c r="W243" s="874"/>
      <c r="X243" s="874"/>
      <c r="Y243" s="760"/>
      <c r="Z243" s="760"/>
      <c r="AA243" s="760"/>
      <c r="AB243" s="760"/>
      <c r="AC243" s="635"/>
      <c r="AD243" s="912"/>
    </row>
    <row r="244" spans="1:30" s="591" customFormat="1" ht="12" customHeight="1" thickTop="1" x14ac:dyDescent="0.15">
      <c r="A244" s="571" t="s">
        <v>24</v>
      </c>
      <c r="B244" s="572" t="str">
        <f t="shared" si="19"/>
        <v>272</v>
      </c>
      <c r="C244" s="844" t="s">
        <v>77</v>
      </c>
      <c r="D244" s="711" t="s">
        <v>78</v>
      </c>
      <c r="E244" s="861" t="str">
        <f t="shared" si="22"/>
        <v>272</v>
      </c>
      <c r="F244" s="576" t="str">
        <f t="shared" si="17"/>
        <v>ΚΕΡΚΥΡΑ</v>
      </c>
      <c r="G244" s="577" t="str">
        <f t="shared" si="18"/>
        <v>272Α</v>
      </c>
      <c r="H244" s="640" t="s">
        <v>3</v>
      </c>
      <c r="I244" s="641" t="s">
        <v>8</v>
      </c>
      <c r="J244" s="813">
        <v>8</v>
      </c>
      <c r="K244" s="814"/>
      <c r="L244" s="815"/>
      <c r="M244" s="816">
        <v>1</v>
      </c>
      <c r="N244" s="1457" t="s">
        <v>437</v>
      </c>
      <c r="O244" s="817" t="s">
        <v>350</v>
      </c>
      <c r="P244" s="585" t="s">
        <v>351</v>
      </c>
      <c r="Q244" s="818">
        <v>2661039827</v>
      </c>
      <c r="R244" s="512" t="s">
        <v>349</v>
      </c>
      <c r="S244" s="1069">
        <v>7</v>
      </c>
      <c r="T244" s="1069">
        <v>6</v>
      </c>
      <c r="U244" s="1069">
        <v>2</v>
      </c>
      <c r="V244" s="1069">
        <v>5</v>
      </c>
      <c r="W244" s="1069">
        <v>2</v>
      </c>
      <c r="X244" s="1069">
        <v>4</v>
      </c>
      <c r="Y244" s="587" t="s">
        <v>132</v>
      </c>
      <c r="Z244" s="587" t="s">
        <v>137</v>
      </c>
      <c r="AA244" s="587" t="s">
        <v>130</v>
      </c>
      <c r="AB244" s="587" t="s">
        <v>137</v>
      </c>
      <c r="AC244" s="649" t="s">
        <v>130</v>
      </c>
      <c r="AD244" s="1070"/>
    </row>
    <row r="245" spans="1:30" s="591" customFormat="1" ht="12" customHeight="1" x14ac:dyDescent="0.15">
      <c r="A245" s="571" t="s">
        <v>24</v>
      </c>
      <c r="B245" s="572" t="str">
        <f t="shared" si="19"/>
        <v>272</v>
      </c>
      <c r="C245" s="846" t="s">
        <v>77</v>
      </c>
      <c r="D245" s="574" t="s">
        <v>78</v>
      </c>
      <c r="E245" s="681" t="str">
        <f t="shared" si="22"/>
        <v>272</v>
      </c>
      <c r="F245" s="576" t="str">
        <f t="shared" si="17"/>
        <v>ΚΕΡΚΥΡΑ</v>
      </c>
      <c r="G245" s="595" t="str">
        <f t="shared" si="18"/>
        <v>272Α</v>
      </c>
      <c r="H245" s="578" t="s">
        <v>3</v>
      </c>
      <c r="I245" s="579" t="s">
        <v>9</v>
      </c>
      <c r="J245" s="835">
        <v>4</v>
      </c>
      <c r="K245" s="822"/>
      <c r="L245" s="837">
        <v>1</v>
      </c>
      <c r="M245" s="838"/>
      <c r="N245" s="1458"/>
      <c r="O245" s="839" t="s">
        <v>350</v>
      </c>
      <c r="P245" s="585" t="s">
        <v>351</v>
      </c>
      <c r="Q245" s="840">
        <v>2661039827</v>
      </c>
      <c r="R245" s="513" t="s">
        <v>349</v>
      </c>
      <c r="S245" s="1071"/>
      <c r="T245" s="1071"/>
      <c r="U245" s="1071"/>
      <c r="V245" s="1071"/>
      <c r="W245" s="1071"/>
      <c r="X245" s="1071"/>
      <c r="Y245" s="600"/>
      <c r="Z245" s="600"/>
      <c r="AA245" s="600"/>
      <c r="AB245" s="600"/>
      <c r="AC245" s="733"/>
      <c r="AD245" s="1072"/>
    </row>
    <row r="246" spans="1:30" s="591" customFormat="1" ht="12" customHeight="1" x14ac:dyDescent="0.15">
      <c r="A246" s="571" t="s">
        <v>24</v>
      </c>
      <c r="B246" s="572" t="str">
        <f t="shared" si="19"/>
        <v>272</v>
      </c>
      <c r="C246" s="573" t="s">
        <v>77</v>
      </c>
      <c r="D246" s="574" t="s">
        <v>78</v>
      </c>
      <c r="E246" s="681" t="str">
        <f t="shared" si="22"/>
        <v>272</v>
      </c>
      <c r="F246" s="594" t="str">
        <f t="shared" si="17"/>
        <v>ΚΕΡΚΥΡΑ</v>
      </c>
      <c r="G246" s="595" t="str">
        <f t="shared" si="18"/>
        <v>272Α</v>
      </c>
      <c r="H246" s="596" t="s">
        <v>4</v>
      </c>
      <c r="I246" s="602" t="s">
        <v>8</v>
      </c>
      <c r="J246" s="821">
        <v>16</v>
      </c>
      <c r="K246" s="822"/>
      <c r="L246" s="823"/>
      <c r="M246" s="824">
        <v>1</v>
      </c>
      <c r="N246" s="1458"/>
      <c r="O246" s="825" t="s">
        <v>350</v>
      </c>
      <c r="P246" s="585" t="s">
        <v>351</v>
      </c>
      <c r="Q246" s="826">
        <v>2661039827</v>
      </c>
      <c r="R246" s="514" t="s">
        <v>349</v>
      </c>
      <c r="S246" s="1073"/>
      <c r="T246" s="1073"/>
      <c r="U246" s="1073"/>
      <c r="V246" s="1073"/>
      <c r="W246" s="1073"/>
      <c r="X246" s="1073"/>
      <c r="Y246" s="600"/>
      <c r="Z246" s="600"/>
      <c r="AA246" s="600"/>
      <c r="AB246" s="600"/>
      <c r="AC246" s="608"/>
      <c r="AD246" s="1074"/>
    </row>
    <row r="247" spans="1:30" s="591" customFormat="1" ht="12" customHeight="1" x14ac:dyDescent="0.15">
      <c r="A247" s="571" t="s">
        <v>24</v>
      </c>
      <c r="B247" s="572" t="str">
        <f t="shared" si="19"/>
        <v>272</v>
      </c>
      <c r="C247" s="573" t="s">
        <v>77</v>
      </c>
      <c r="D247" s="574" t="s">
        <v>78</v>
      </c>
      <c r="E247" s="681" t="str">
        <f t="shared" si="22"/>
        <v>272</v>
      </c>
      <c r="F247" s="594" t="str">
        <f t="shared" si="17"/>
        <v>ΚΕΡΚΥΡΑ</v>
      </c>
      <c r="G247" s="595" t="str">
        <f t="shared" si="18"/>
        <v>272Α</v>
      </c>
      <c r="H247" s="596" t="s">
        <v>4</v>
      </c>
      <c r="I247" s="602" t="s">
        <v>9</v>
      </c>
      <c r="J247" s="821">
        <v>14</v>
      </c>
      <c r="K247" s="822"/>
      <c r="L247" s="823">
        <v>1</v>
      </c>
      <c r="M247" s="824"/>
      <c r="N247" s="1458"/>
      <c r="O247" s="825" t="s">
        <v>350</v>
      </c>
      <c r="P247" s="585" t="s">
        <v>351</v>
      </c>
      <c r="Q247" s="826">
        <v>2661039827</v>
      </c>
      <c r="R247" s="514" t="s">
        <v>349</v>
      </c>
      <c r="S247" s="1073"/>
      <c r="T247" s="1073"/>
      <c r="U247" s="1073"/>
      <c r="V247" s="1073"/>
      <c r="W247" s="1073"/>
      <c r="X247" s="1073"/>
      <c r="Y247" s="600"/>
      <c r="Z247" s="600"/>
      <c r="AA247" s="600"/>
      <c r="AB247" s="600"/>
      <c r="AC247" s="608"/>
      <c r="AD247" s="1074"/>
    </row>
    <row r="248" spans="1:30" s="591" customFormat="1" ht="12" customHeight="1" x14ac:dyDescent="0.15">
      <c r="A248" s="571" t="s">
        <v>24</v>
      </c>
      <c r="B248" s="572" t="str">
        <f t="shared" si="19"/>
        <v>272</v>
      </c>
      <c r="C248" s="680" t="s">
        <v>77</v>
      </c>
      <c r="D248" s="616" t="s">
        <v>78</v>
      </c>
      <c r="E248" s="681" t="str">
        <f t="shared" si="22"/>
        <v>272</v>
      </c>
      <c r="F248" s="594" t="str">
        <f t="shared" si="17"/>
        <v>ΚΕΡΚΥΡΑ</v>
      </c>
      <c r="G248" s="595" t="str">
        <f t="shared" si="18"/>
        <v>272Α</v>
      </c>
      <c r="H248" s="596" t="s">
        <v>5</v>
      </c>
      <c r="I248" s="602" t="s">
        <v>8</v>
      </c>
      <c r="J248" s="821">
        <v>1</v>
      </c>
      <c r="K248" s="822">
        <f>SUM(J244:J253)</f>
        <v>114</v>
      </c>
      <c r="L248" s="823"/>
      <c r="M248" s="824">
        <v>1</v>
      </c>
      <c r="N248" s="1458"/>
      <c r="O248" s="843" t="s">
        <v>350</v>
      </c>
      <c r="P248" s="612" t="s">
        <v>351</v>
      </c>
      <c r="Q248" s="829">
        <v>2661039827</v>
      </c>
      <c r="R248" s="442" t="s">
        <v>349</v>
      </c>
      <c r="S248" s="1073"/>
      <c r="T248" s="1073"/>
      <c r="U248" s="1073"/>
      <c r="V248" s="1073"/>
      <c r="W248" s="1073"/>
      <c r="X248" s="1073"/>
      <c r="Y248" s="600"/>
      <c r="Z248" s="600"/>
      <c r="AA248" s="600"/>
      <c r="AB248" s="600"/>
      <c r="AC248" s="608"/>
      <c r="AD248" s="1074"/>
    </row>
    <row r="249" spans="1:30" s="591" customFormat="1" ht="12" customHeight="1" x14ac:dyDescent="0.15">
      <c r="A249" s="571" t="s">
        <v>24</v>
      </c>
      <c r="B249" s="572" t="str">
        <f t="shared" si="19"/>
        <v>272</v>
      </c>
      <c r="C249" s="573" t="s">
        <v>77</v>
      </c>
      <c r="D249" s="574" t="s">
        <v>78</v>
      </c>
      <c r="E249" s="681" t="str">
        <f t="shared" si="22"/>
        <v>272</v>
      </c>
      <c r="F249" s="594" t="str">
        <f t="shared" si="17"/>
        <v>ΚΕΡΚΥΡΑ</v>
      </c>
      <c r="G249" s="595" t="str">
        <f t="shared" si="18"/>
        <v>272Α</v>
      </c>
      <c r="H249" s="596" t="s">
        <v>5</v>
      </c>
      <c r="I249" s="602" t="s">
        <v>9</v>
      </c>
      <c r="J249" s="821">
        <v>30</v>
      </c>
      <c r="K249" s="822"/>
      <c r="L249" s="823">
        <v>2</v>
      </c>
      <c r="M249" s="824"/>
      <c r="N249" s="1458"/>
      <c r="O249" s="825" t="s">
        <v>350</v>
      </c>
      <c r="P249" s="585" t="s">
        <v>351</v>
      </c>
      <c r="Q249" s="826">
        <v>2661039827</v>
      </c>
      <c r="R249" s="514" t="s">
        <v>349</v>
      </c>
      <c r="S249" s="1073"/>
      <c r="T249" s="1073"/>
      <c r="U249" s="1073"/>
      <c r="V249" s="1073"/>
      <c r="W249" s="1073"/>
      <c r="X249" s="1073"/>
      <c r="Y249" s="600"/>
      <c r="Z249" s="600"/>
      <c r="AA249" s="600"/>
      <c r="AB249" s="600"/>
      <c r="AC249" s="608"/>
      <c r="AD249" s="1074"/>
    </row>
    <row r="250" spans="1:30" s="591" customFormat="1" ht="12" customHeight="1" x14ac:dyDescent="0.15">
      <c r="A250" s="571" t="s">
        <v>24</v>
      </c>
      <c r="B250" s="572" t="str">
        <f t="shared" si="19"/>
        <v>272</v>
      </c>
      <c r="C250" s="573" t="s">
        <v>77</v>
      </c>
      <c r="D250" s="574" t="s">
        <v>78</v>
      </c>
      <c r="E250" s="681" t="str">
        <f t="shared" si="22"/>
        <v>272</v>
      </c>
      <c r="F250" s="594" t="str">
        <f t="shared" si="17"/>
        <v>ΚΕΡΚΥΡΑ</v>
      </c>
      <c r="G250" s="595" t="str">
        <f t="shared" si="18"/>
        <v>272Α</v>
      </c>
      <c r="H250" s="596" t="s">
        <v>7</v>
      </c>
      <c r="I250" s="602" t="s">
        <v>8</v>
      </c>
      <c r="J250" s="821">
        <v>10</v>
      </c>
      <c r="K250" s="822"/>
      <c r="L250" s="823"/>
      <c r="M250" s="824">
        <v>2</v>
      </c>
      <c r="N250" s="1458"/>
      <c r="O250" s="825" t="s">
        <v>350</v>
      </c>
      <c r="P250" s="585" t="s">
        <v>351</v>
      </c>
      <c r="Q250" s="826">
        <v>2661039827</v>
      </c>
      <c r="R250" s="514" t="s">
        <v>349</v>
      </c>
      <c r="S250" s="1073"/>
      <c r="T250" s="1073"/>
      <c r="U250" s="1073"/>
      <c r="V250" s="1073"/>
      <c r="W250" s="1073"/>
      <c r="X250" s="1073"/>
      <c r="Y250" s="600"/>
      <c r="Z250" s="600"/>
      <c r="AA250" s="600"/>
      <c r="AB250" s="600"/>
      <c r="AC250" s="608"/>
      <c r="AD250" s="1074"/>
    </row>
    <row r="251" spans="1:30" s="591" customFormat="1" ht="12" customHeight="1" x14ac:dyDescent="0.15">
      <c r="A251" s="571" t="s">
        <v>24</v>
      </c>
      <c r="B251" s="572" t="str">
        <f t="shared" si="19"/>
        <v>272</v>
      </c>
      <c r="C251" s="573" t="s">
        <v>77</v>
      </c>
      <c r="D251" s="574" t="s">
        <v>78</v>
      </c>
      <c r="E251" s="681" t="str">
        <f t="shared" si="22"/>
        <v>272</v>
      </c>
      <c r="F251" s="594" t="str">
        <f t="shared" si="17"/>
        <v>ΚΕΡΚΥΡΑ</v>
      </c>
      <c r="G251" s="595" t="str">
        <f t="shared" si="18"/>
        <v>272Α</v>
      </c>
      <c r="H251" s="596" t="s">
        <v>7</v>
      </c>
      <c r="I251" s="602" t="s">
        <v>9</v>
      </c>
      <c r="J251" s="821">
        <v>17</v>
      </c>
      <c r="K251" s="822"/>
      <c r="L251" s="823">
        <v>2</v>
      </c>
      <c r="M251" s="824"/>
      <c r="N251" s="1458"/>
      <c r="O251" s="825" t="s">
        <v>350</v>
      </c>
      <c r="P251" s="585" t="s">
        <v>351</v>
      </c>
      <c r="Q251" s="826">
        <v>2661039827</v>
      </c>
      <c r="R251" s="514" t="s">
        <v>349</v>
      </c>
      <c r="S251" s="1073"/>
      <c r="T251" s="1073"/>
      <c r="U251" s="1073"/>
      <c r="V251" s="1073"/>
      <c r="W251" s="1073"/>
      <c r="X251" s="1073"/>
      <c r="Y251" s="600"/>
      <c r="Z251" s="600"/>
      <c r="AA251" s="600"/>
      <c r="AB251" s="600"/>
      <c r="AC251" s="608"/>
      <c r="AD251" s="1074"/>
    </row>
    <row r="252" spans="1:30" s="591" customFormat="1" ht="12" customHeight="1" x14ac:dyDescent="0.15">
      <c r="A252" s="571" t="s">
        <v>24</v>
      </c>
      <c r="B252" s="572" t="str">
        <f t="shared" si="19"/>
        <v>272</v>
      </c>
      <c r="C252" s="573" t="s">
        <v>77</v>
      </c>
      <c r="D252" s="574" t="s">
        <v>78</v>
      </c>
      <c r="E252" s="681" t="str">
        <f t="shared" si="22"/>
        <v>272</v>
      </c>
      <c r="F252" s="623" t="str">
        <f t="shared" si="17"/>
        <v>ΚΕΡΚΥΡΑ</v>
      </c>
      <c r="G252" s="595" t="str">
        <f t="shared" si="18"/>
        <v>272Α</v>
      </c>
      <c r="H252" s="625" t="s">
        <v>6</v>
      </c>
      <c r="I252" s="626" t="s">
        <v>8</v>
      </c>
      <c r="J252" s="869">
        <v>3</v>
      </c>
      <c r="K252" s="850"/>
      <c r="L252" s="870"/>
      <c r="M252" s="877">
        <v>1</v>
      </c>
      <c r="N252" s="1458"/>
      <c r="O252" s="872" t="s">
        <v>350</v>
      </c>
      <c r="P252" s="585" t="s">
        <v>351</v>
      </c>
      <c r="Q252" s="873">
        <v>2661039827</v>
      </c>
      <c r="R252" s="515" t="s">
        <v>349</v>
      </c>
      <c r="S252" s="1075"/>
      <c r="T252" s="1075"/>
      <c r="U252" s="1075"/>
      <c r="V252" s="1075"/>
      <c r="W252" s="1075"/>
      <c r="X252" s="1075"/>
      <c r="Y252" s="600"/>
      <c r="Z252" s="600"/>
      <c r="AA252" s="600"/>
      <c r="AB252" s="600"/>
      <c r="AC252" s="635"/>
      <c r="AD252" s="1076"/>
    </row>
    <row r="253" spans="1:30" s="591" customFormat="1" ht="12" customHeight="1" thickBot="1" x14ac:dyDescent="0.2">
      <c r="A253" s="571" t="s">
        <v>24</v>
      </c>
      <c r="B253" s="572" t="str">
        <f t="shared" si="19"/>
        <v>272</v>
      </c>
      <c r="C253" s="573" t="s">
        <v>77</v>
      </c>
      <c r="D253" s="784" t="s">
        <v>78</v>
      </c>
      <c r="E253" s="681" t="str">
        <f t="shared" si="22"/>
        <v>272</v>
      </c>
      <c r="F253" s="623" t="str">
        <f t="shared" si="17"/>
        <v>ΚΕΡΚΥΡΑ</v>
      </c>
      <c r="G253" s="624" t="str">
        <f t="shared" si="18"/>
        <v>272Α</v>
      </c>
      <c r="H253" s="750" t="s">
        <v>6</v>
      </c>
      <c r="I253" s="751" t="s">
        <v>9</v>
      </c>
      <c r="J253" s="853">
        <v>11</v>
      </c>
      <c r="K253" s="854"/>
      <c r="L253" s="855">
        <v>1</v>
      </c>
      <c r="M253" s="856"/>
      <c r="N253" s="1459"/>
      <c r="O253" s="857" t="s">
        <v>350</v>
      </c>
      <c r="P253" s="632" t="s">
        <v>351</v>
      </c>
      <c r="Q253" s="858">
        <v>2661039827</v>
      </c>
      <c r="R253" s="516" t="s">
        <v>349</v>
      </c>
      <c r="S253" s="1077"/>
      <c r="T253" s="1077"/>
      <c r="U253" s="1077"/>
      <c r="V253" s="1077"/>
      <c r="W253" s="1077"/>
      <c r="X253" s="1077"/>
      <c r="Y253" s="760"/>
      <c r="Z253" s="760"/>
      <c r="AA253" s="760"/>
      <c r="AB253" s="760"/>
      <c r="AC253" s="761"/>
      <c r="AD253" s="1078"/>
    </row>
    <row r="254" spans="1:30" s="591" customFormat="1" ht="12" customHeight="1" thickTop="1" x14ac:dyDescent="0.15">
      <c r="A254" s="571" t="s">
        <v>25</v>
      </c>
      <c r="B254" s="572" t="str">
        <f t="shared" si="19"/>
        <v>273</v>
      </c>
      <c r="C254" s="844" t="s">
        <v>81</v>
      </c>
      <c r="D254" s="574" t="s">
        <v>79</v>
      </c>
      <c r="E254" s="845" t="str">
        <f t="shared" si="22"/>
        <v>273</v>
      </c>
      <c r="F254" s="638" t="str">
        <f t="shared" ref="F254:F317" si="23">RIGHT(A254,LEN(A254)-5)</f>
        <v>ΕΥΒΟΙΑ</v>
      </c>
      <c r="G254" s="639" t="str">
        <f t="shared" ref="G254:G317" si="24">CONCATENATE(E254,"Α")</f>
        <v>273Α</v>
      </c>
      <c r="H254" s="578" t="s">
        <v>3</v>
      </c>
      <c r="I254" s="579" t="s">
        <v>8</v>
      </c>
      <c r="J254" s="727">
        <v>1</v>
      </c>
      <c r="K254" s="643"/>
      <c r="L254" s="729"/>
      <c r="M254" s="730">
        <v>1</v>
      </c>
      <c r="N254" s="1460" t="s">
        <v>438</v>
      </c>
      <c r="O254" s="731" t="s">
        <v>372</v>
      </c>
      <c r="P254" s="647" t="s">
        <v>373</v>
      </c>
      <c r="Q254" s="586">
        <v>2221026786</v>
      </c>
      <c r="R254" s="494" t="s">
        <v>232</v>
      </c>
      <c r="S254" s="908">
        <v>7</v>
      </c>
      <c r="T254" s="908">
        <v>5</v>
      </c>
      <c r="U254" s="908">
        <v>5</v>
      </c>
      <c r="V254" s="908">
        <v>8</v>
      </c>
      <c r="W254" s="908">
        <v>3</v>
      </c>
      <c r="X254" s="908">
        <v>5</v>
      </c>
      <c r="Y254" s="587" t="s">
        <v>130</v>
      </c>
      <c r="Z254" s="587" t="s">
        <v>138</v>
      </c>
      <c r="AA254" s="587"/>
      <c r="AB254" s="587" t="s">
        <v>137</v>
      </c>
      <c r="AC254" s="733" t="s">
        <v>130</v>
      </c>
      <c r="AD254" s="909"/>
    </row>
    <row r="255" spans="1:30" s="591" customFormat="1" ht="12" customHeight="1" x14ac:dyDescent="0.15">
      <c r="A255" s="571" t="s">
        <v>25</v>
      </c>
      <c r="B255" s="572" t="str">
        <f t="shared" si="19"/>
        <v>273</v>
      </c>
      <c r="C255" s="846" t="s">
        <v>81</v>
      </c>
      <c r="D255" s="574" t="s">
        <v>79</v>
      </c>
      <c r="E255" s="681" t="str">
        <f t="shared" si="22"/>
        <v>273</v>
      </c>
      <c r="F255" s="576" t="str">
        <f t="shared" si="23"/>
        <v>ΕΥΒΟΙΑ</v>
      </c>
      <c r="G255" s="595" t="str">
        <f t="shared" si="24"/>
        <v>273Α</v>
      </c>
      <c r="H255" s="578" t="s">
        <v>3</v>
      </c>
      <c r="I255" s="579" t="s">
        <v>9</v>
      </c>
      <c r="J255" s="727">
        <v>2</v>
      </c>
      <c r="K255" s="652"/>
      <c r="L255" s="729">
        <v>1</v>
      </c>
      <c r="M255" s="730"/>
      <c r="N255" s="1458"/>
      <c r="O255" s="731" t="s">
        <v>372</v>
      </c>
      <c r="P255" s="585" t="s">
        <v>373</v>
      </c>
      <c r="Q255" s="586">
        <v>2221026786</v>
      </c>
      <c r="R255" s="494" t="s">
        <v>232</v>
      </c>
      <c r="S255" s="908"/>
      <c r="T255" s="908"/>
      <c r="U255" s="908"/>
      <c r="V255" s="908"/>
      <c r="W255" s="908"/>
      <c r="X255" s="908"/>
      <c r="Y255" s="600"/>
      <c r="Z255" s="600"/>
      <c r="AA255" s="600"/>
      <c r="AB255" s="600"/>
      <c r="AC255" s="733"/>
      <c r="AD255" s="909"/>
    </row>
    <row r="256" spans="1:30" s="591" customFormat="1" ht="12" customHeight="1" x14ac:dyDescent="0.15">
      <c r="A256" s="571" t="s">
        <v>25</v>
      </c>
      <c r="B256" s="572" t="str">
        <f t="shared" si="19"/>
        <v>273</v>
      </c>
      <c r="C256" s="846" t="s">
        <v>81</v>
      </c>
      <c r="D256" s="574" t="s">
        <v>79</v>
      </c>
      <c r="E256" s="681" t="str">
        <f t="shared" si="22"/>
        <v>273</v>
      </c>
      <c r="F256" s="594" t="str">
        <f t="shared" si="23"/>
        <v>ΕΥΒΟΙΑ</v>
      </c>
      <c r="G256" s="595" t="str">
        <f t="shared" si="24"/>
        <v>273Α</v>
      </c>
      <c r="H256" s="596" t="s">
        <v>4</v>
      </c>
      <c r="I256" s="602" t="s">
        <v>8</v>
      </c>
      <c r="J256" s="651">
        <v>5</v>
      </c>
      <c r="K256" s="652"/>
      <c r="L256" s="716"/>
      <c r="M256" s="717">
        <v>1</v>
      </c>
      <c r="N256" s="1458"/>
      <c r="O256" s="676" t="s">
        <v>372</v>
      </c>
      <c r="P256" s="585" t="s">
        <v>373</v>
      </c>
      <c r="Q256" s="607">
        <v>2221026786</v>
      </c>
      <c r="R256" s="470" t="s">
        <v>232</v>
      </c>
      <c r="S256" s="773"/>
      <c r="T256" s="773"/>
      <c r="U256" s="773"/>
      <c r="V256" s="773"/>
      <c r="W256" s="773"/>
      <c r="X256" s="773"/>
      <c r="Y256" s="600"/>
      <c r="Z256" s="600"/>
      <c r="AA256" s="600"/>
      <c r="AB256" s="600"/>
      <c r="AC256" s="608"/>
      <c r="AD256" s="774"/>
    </row>
    <row r="257" spans="1:30" s="591" customFormat="1" ht="12" customHeight="1" x14ac:dyDescent="0.15">
      <c r="A257" s="571" t="s">
        <v>25</v>
      </c>
      <c r="B257" s="572" t="str">
        <f t="shared" si="19"/>
        <v>273</v>
      </c>
      <c r="C257" s="846" t="s">
        <v>81</v>
      </c>
      <c r="D257" s="574" t="s">
        <v>79</v>
      </c>
      <c r="E257" s="681" t="str">
        <f t="shared" si="22"/>
        <v>273</v>
      </c>
      <c r="F257" s="594" t="str">
        <f t="shared" si="23"/>
        <v>ΕΥΒΟΙΑ</v>
      </c>
      <c r="G257" s="595" t="str">
        <f t="shared" si="24"/>
        <v>273Α</v>
      </c>
      <c r="H257" s="596" t="s">
        <v>4</v>
      </c>
      <c r="I257" s="602" t="s">
        <v>9</v>
      </c>
      <c r="J257" s="651">
        <v>20</v>
      </c>
      <c r="K257" s="652"/>
      <c r="L257" s="716">
        <v>1</v>
      </c>
      <c r="M257" s="717"/>
      <c r="N257" s="1458"/>
      <c r="O257" s="676" t="s">
        <v>372</v>
      </c>
      <c r="P257" s="585" t="s">
        <v>373</v>
      </c>
      <c r="Q257" s="607">
        <v>2221026786</v>
      </c>
      <c r="R257" s="470" t="s">
        <v>232</v>
      </c>
      <c r="S257" s="773"/>
      <c r="T257" s="773"/>
      <c r="U257" s="773"/>
      <c r="V257" s="773"/>
      <c r="W257" s="773"/>
      <c r="X257" s="773"/>
      <c r="Y257" s="600"/>
      <c r="Z257" s="600"/>
      <c r="AA257" s="600"/>
      <c r="AB257" s="600"/>
      <c r="AC257" s="608"/>
      <c r="AD257" s="774"/>
    </row>
    <row r="258" spans="1:30" s="591" customFormat="1" ht="12" customHeight="1" x14ac:dyDescent="0.15">
      <c r="A258" s="571" t="s">
        <v>25</v>
      </c>
      <c r="B258" s="572" t="str">
        <f t="shared" si="19"/>
        <v>273</v>
      </c>
      <c r="C258" s="846" t="s">
        <v>81</v>
      </c>
      <c r="D258" s="616" t="s">
        <v>79</v>
      </c>
      <c r="E258" s="681" t="str">
        <f t="shared" si="22"/>
        <v>273</v>
      </c>
      <c r="F258" s="594" t="str">
        <f t="shared" si="23"/>
        <v>ΕΥΒΟΙΑ</v>
      </c>
      <c r="G258" s="595" t="str">
        <f t="shared" si="24"/>
        <v>273Α</v>
      </c>
      <c r="H258" s="596" t="s">
        <v>5</v>
      </c>
      <c r="I258" s="602" t="s">
        <v>8</v>
      </c>
      <c r="J258" s="651">
        <v>12</v>
      </c>
      <c r="K258" s="652">
        <f>SUM(J254:J263)</f>
        <v>133</v>
      </c>
      <c r="L258" s="716"/>
      <c r="M258" s="717">
        <v>1</v>
      </c>
      <c r="N258" s="1458"/>
      <c r="O258" s="720" t="s">
        <v>372</v>
      </c>
      <c r="P258" s="612" t="s">
        <v>373</v>
      </c>
      <c r="Q258" s="721">
        <v>2221026786</v>
      </c>
      <c r="R258" s="434" t="s">
        <v>232</v>
      </c>
      <c r="S258" s="773"/>
      <c r="T258" s="773"/>
      <c r="U258" s="773"/>
      <c r="V258" s="773"/>
      <c r="W258" s="773"/>
      <c r="X258" s="773"/>
      <c r="Y258" s="600"/>
      <c r="Z258" s="600"/>
      <c r="AA258" s="600"/>
      <c r="AB258" s="600"/>
      <c r="AC258" s="608"/>
      <c r="AD258" s="774"/>
    </row>
    <row r="259" spans="1:30" s="591" customFormat="1" ht="12" customHeight="1" x14ac:dyDescent="0.15">
      <c r="A259" s="571" t="s">
        <v>25</v>
      </c>
      <c r="B259" s="572" t="str">
        <f t="shared" si="19"/>
        <v>273</v>
      </c>
      <c r="C259" s="846" t="s">
        <v>81</v>
      </c>
      <c r="D259" s="574" t="s">
        <v>79</v>
      </c>
      <c r="E259" s="681" t="str">
        <f t="shared" si="22"/>
        <v>273</v>
      </c>
      <c r="F259" s="594" t="str">
        <f t="shared" si="23"/>
        <v>ΕΥΒΟΙΑ</v>
      </c>
      <c r="G259" s="595" t="str">
        <f t="shared" si="24"/>
        <v>273Α</v>
      </c>
      <c r="H259" s="596" t="s">
        <v>5</v>
      </c>
      <c r="I259" s="602" t="s">
        <v>9</v>
      </c>
      <c r="J259" s="651">
        <v>43</v>
      </c>
      <c r="K259" s="652"/>
      <c r="L259" s="716">
        <v>3</v>
      </c>
      <c r="M259" s="717"/>
      <c r="N259" s="1458"/>
      <c r="O259" s="676" t="s">
        <v>372</v>
      </c>
      <c r="P259" s="585" t="s">
        <v>373</v>
      </c>
      <c r="Q259" s="607">
        <v>2221026786</v>
      </c>
      <c r="R259" s="470" t="s">
        <v>232</v>
      </c>
      <c r="S259" s="773"/>
      <c r="T259" s="773"/>
      <c r="U259" s="773"/>
      <c r="V259" s="773"/>
      <c r="W259" s="773"/>
      <c r="X259" s="773"/>
      <c r="Y259" s="600"/>
      <c r="Z259" s="600"/>
      <c r="AA259" s="600"/>
      <c r="AB259" s="600"/>
      <c r="AC259" s="608"/>
      <c r="AD259" s="774"/>
    </row>
    <row r="260" spans="1:30" s="591" customFormat="1" ht="12" customHeight="1" x14ac:dyDescent="0.15">
      <c r="A260" s="571" t="s">
        <v>25</v>
      </c>
      <c r="B260" s="572" t="str">
        <f t="shared" si="19"/>
        <v>273</v>
      </c>
      <c r="C260" s="846" t="s">
        <v>81</v>
      </c>
      <c r="D260" s="574" t="s">
        <v>79</v>
      </c>
      <c r="E260" s="681" t="str">
        <f t="shared" si="22"/>
        <v>273</v>
      </c>
      <c r="F260" s="594" t="str">
        <f t="shared" si="23"/>
        <v>ΕΥΒΟΙΑ</v>
      </c>
      <c r="G260" s="595" t="str">
        <f t="shared" si="24"/>
        <v>273Α</v>
      </c>
      <c r="H260" s="596" t="s">
        <v>7</v>
      </c>
      <c r="I260" s="602" t="s">
        <v>8</v>
      </c>
      <c r="J260" s="651">
        <v>12</v>
      </c>
      <c r="K260" s="652"/>
      <c r="L260" s="716"/>
      <c r="M260" s="717">
        <v>1</v>
      </c>
      <c r="N260" s="1458"/>
      <c r="O260" s="676" t="s">
        <v>372</v>
      </c>
      <c r="P260" s="585" t="s">
        <v>373</v>
      </c>
      <c r="Q260" s="607">
        <v>2221026786</v>
      </c>
      <c r="R260" s="470" t="s">
        <v>232</v>
      </c>
      <c r="S260" s="773"/>
      <c r="T260" s="773"/>
      <c r="U260" s="773"/>
      <c r="V260" s="773"/>
      <c r="W260" s="773"/>
      <c r="X260" s="773"/>
      <c r="Y260" s="600"/>
      <c r="Z260" s="600"/>
      <c r="AA260" s="600"/>
      <c r="AB260" s="600"/>
      <c r="AC260" s="608"/>
      <c r="AD260" s="774"/>
    </row>
    <row r="261" spans="1:30" s="591" customFormat="1" ht="12" customHeight="1" x14ac:dyDescent="0.15">
      <c r="A261" s="571" t="s">
        <v>25</v>
      </c>
      <c r="B261" s="572" t="str">
        <f t="shared" si="19"/>
        <v>273</v>
      </c>
      <c r="C261" s="846" t="s">
        <v>81</v>
      </c>
      <c r="D261" s="574" t="s">
        <v>79</v>
      </c>
      <c r="E261" s="681" t="str">
        <f t="shared" si="22"/>
        <v>273</v>
      </c>
      <c r="F261" s="594" t="str">
        <f t="shared" si="23"/>
        <v>ΕΥΒΟΙΑ</v>
      </c>
      <c r="G261" s="595" t="str">
        <f t="shared" si="24"/>
        <v>273Α</v>
      </c>
      <c r="H261" s="596" t="s">
        <v>7</v>
      </c>
      <c r="I261" s="602" t="s">
        <v>9</v>
      </c>
      <c r="J261" s="651">
        <v>17</v>
      </c>
      <c r="K261" s="652"/>
      <c r="L261" s="716">
        <v>1</v>
      </c>
      <c r="M261" s="717"/>
      <c r="N261" s="1458"/>
      <c r="O261" s="676" t="s">
        <v>372</v>
      </c>
      <c r="P261" s="585" t="s">
        <v>373</v>
      </c>
      <c r="Q261" s="607">
        <v>2221026786</v>
      </c>
      <c r="R261" s="470" t="s">
        <v>232</v>
      </c>
      <c r="S261" s="773"/>
      <c r="T261" s="773"/>
      <c r="U261" s="773"/>
      <c r="V261" s="773"/>
      <c r="W261" s="773"/>
      <c r="X261" s="773"/>
      <c r="Y261" s="600"/>
      <c r="Z261" s="600"/>
      <c r="AA261" s="600"/>
      <c r="AB261" s="600"/>
      <c r="AC261" s="608"/>
      <c r="AD261" s="774"/>
    </row>
    <row r="262" spans="1:30" s="591" customFormat="1" ht="12" customHeight="1" x14ac:dyDescent="0.15">
      <c r="A262" s="571" t="s">
        <v>25</v>
      </c>
      <c r="B262" s="572" t="str">
        <f t="shared" si="19"/>
        <v>273</v>
      </c>
      <c r="C262" s="846" t="s">
        <v>81</v>
      </c>
      <c r="D262" s="574" t="s">
        <v>79</v>
      </c>
      <c r="E262" s="681" t="str">
        <f t="shared" si="22"/>
        <v>273</v>
      </c>
      <c r="F262" s="594" t="str">
        <f t="shared" si="23"/>
        <v>ΕΥΒΟΙΑ</v>
      </c>
      <c r="G262" s="595" t="str">
        <f t="shared" si="24"/>
        <v>273Α</v>
      </c>
      <c r="H262" s="596" t="s">
        <v>6</v>
      </c>
      <c r="I262" s="602" t="s">
        <v>8</v>
      </c>
      <c r="J262" s="672">
        <v>5</v>
      </c>
      <c r="K262" s="678"/>
      <c r="L262" s="746"/>
      <c r="M262" s="747">
        <v>1</v>
      </c>
      <c r="N262" s="1458"/>
      <c r="O262" s="676" t="s">
        <v>372</v>
      </c>
      <c r="P262" s="585" t="s">
        <v>373</v>
      </c>
      <c r="Q262" s="607">
        <v>2221026786</v>
      </c>
      <c r="R262" s="470" t="s">
        <v>232</v>
      </c>
      <c r="S262" s="773"/>
      <c r="T262" s="773"/>
      <c r="U262" s="773"/>
      <c r="V262" s="773"/>
      <c r="W262" s="773"/>
      <c r="X262" s="773"/>
      <c r="Y262" s="600"/>
      <c r="Z262" s="600"/>
      <c r="AA262" s="600"/>
      <c r="AB262" s="600"/>
      <c r="AC262" s="608"/>
      <c r="AD262" s="774"/>
    </row>
    <row r="263" spans="1:30" s="591" customFormat="1" ht="12" customHeight="1" thickBot="1" x14ac:dyDescent="0.2">
      <c r="A263" s="571" t="s">
        <v>25</v>
      </c>
      <c r="B263" s="572" t="str">
        <f t="shared" si="19"/>
        <v>273</v>
      </c>
      <c r="C263" s="846" t="s">
        <v>81</v>
      </c>
      <c r="D263" s="574" t="s">
        <v>79</v>
      </c>
      <c r="E263" s="748" t="str">
        <f t="shared" si="22"/>
        <v>273</v>
      </c>
      <c r="F263" s="749" t="str">
        <f t="shared" si="23"/>
        <v>ΕΥΒΟΙΑ</v>
      </c>
      <c r="G263" s="785" t="str">
        <f t="shared" si="24"/>
        <v>273Α</v>
      </c>
      <c r="H263" s="625" t="s">
        <v>6</v>
      </c>
      <c r="I263" s="626" t="s">
        <v>9</v>
      </c>
      <c r="J263" s="682">
        <v>16</v>
      </c>
      <c r="K263" s="753"/>
      <c r="L263" s="777">
        <v>1</v>
      </c>
      <c r="M263" s="778"/>
      <c r="N263" s="1459"/>
      <c r="O263" s="686" t="s">
        <v>372</v>
      </c>
      <c r="P263" s="790" t="s">
        <v>373</v>
      </c>
      <c r="Q263" s="633">
        <v>2221026786</v>
      </c>
      <c r="R263" s="471" t="s">
        <v>232</v>
      </c>
      <c r="S263" s="775"/>
      <c r="T263" s="775"/>
      <c r="U263" s="775"/>
      <c r="V263" s="775"/>
      <c r="W263" s="775"/>
      <c r="X263" s="775"/>
      <c r="Y263" s="760"/>
      <c r="Z263" s="760"/>
      <c r="AA263" s="760"/>
      <c r="AB263" s="760"/>
      <c r="AC263" s="635"/>
      <c r="AD263" s="776"/>
    </row>
    <row r="264" spans="1:30" s="591" customFormat="1" ht="12" customHeight="1" thickTop="1" x14ac:dyDescent="0.15">
      <c r="A264" s="571" t="s">
        <v>26</v>
      </c>
      <c r="B264" s="572" t="str">
        <f t="shared" si="19"/>
        <v>275</v>
      </c>
      <c r="C264" s="846" t="s">
        <v>81</v>
      </c>
      <c r="D264" s="711" t="s">
        <v>80</v>
      </c>
      <c r="E264" s="861" t="str">
        <f t="shared" si="22"/>
        <v>275</v>
      </c>
      <c r="F264" s="576" t="str">
        <f t="shared" si="23"/>
        <v>ΒΟΙΩΤΙΑ</v>
      </c>
      <c r="G264" s="577" t="str">
        <f t="shared" si="24"/>
        <v>275Α</v>
      </c>
      <c r="H264" s="640" t="s">
        <v>3</v>
      </c>
      <c r="I264" s="641" t="s">
        <v>8</v>
      </c>
      <c r="J264" s="642">
        <v>0</v>
      </c>
      <c r="K264" s="643"/>
      <c r="L264" s="712"/>
      <c r="M264" s="713">
        <v>0</v>
      </c>
      <c r="N264" s="1460" t="s">
        <v>439</v>
      </c>
      <c r="O264" s="646" t="s">
        <v>233</v>
      </c>
      <c r="P264" s="585" t="s">
        <v>440</v>
      </c>
      <c r="Q264" s="648" t="s">
        <v>472</v>
      </c>
      <c r="R264" s="517" t="s">
        <v>234</v>
      </c>
      <c r="S264" s="1079">
        <v>6</v>
      </c>
      <c r="T264" s="1079">
        <v>5</v>
      </c>
      <c r="U264" s="1079">
        <v>3</v>
      </c>
      <c r="V264" s="1079">
        <v>5</v>
      </c>
      <c r="W264" s="1079">
        <v>3</v>
      </c>
      <c r="X264" s="1079">
        <v>5</v>
      </c>
      <c r="Y264" s="587" t="s">
        <v>130</v>
      </c>
      <c r="Z264" s="587" t="s">
        <v>138</v>
      </c>
      <c r="AA264" s="587"/>
      <c r="AB264" s="587" t="s">
        <v>137</v>
      </c>
      <c r="AC264" s="649" t="s">
        <v>130</v>
      </c>
      <c r="AD264" s="1475" t="s">
        <v>235</v>
      </c>
    </row>
    <row r="265" spans="1:30" s="591" customFormat="1" ht="12" customHeight="1" x14ac:dyDescent="0.15">
      <c r="A265" s="571" t="s">
        <v>26</v>
      </c>
      <c r="B265" s="572" t="str">
        <f t="shared" si="19"/>
        <v>275</v>
      </c>
      <c r="C265" s="846" t="s">
        <v>81</v>
      </c>
      <c r="D265" s="574" t="s">
        <v>80</v>
      </c>
      <c r="E265" s="681" t="str">
        <f t="shared" si="22"/>
        <v>275</v>
      </c>
      <c r="F265" s="576" t="str">
        <f t="shared" si="23"/>
        <v>ΒΟΙΩΤΙΑ</v>
      </c>
      <c r="G265" s="595" t="str">
        <f t="shared" si="24"/>
        <v>275Α</v>
      </c>
      <c r="H265" s="578" t="s">
        <v>3</v>
      </c>
      <c r="I265" s="579" t="s">
        <v>9</v>
      </c>
      <c r="J265" s="727">
        <v>0</v>
      </c>
      <c r="K265" s="652"/>
      <c r="L265" s="729">
        <v>0</v>
      </c>
      <c r="M265" s="730"/>
      <c r="N265" s="1458"/>
      <c r="O265" s="731" t="s">
        <v>233</v>
      </c>
      <c r="P265" s="585" t="s">
        <v>440</v>
      </c>
      <c r="Q265" s="586" t="s">
        <v>472</v>
      </c>
      <c r="R265" s="494" t="s">
        <v>234</v>
      </c>
      <c r="S265" s="908"/>
      <c r="T265" s="908"/>
      <c r="U265" s="908"/>
      <c r="V265" s="908"/>
      <c r="W265" s="908"/>
      <c r="X265" s="908"/>
      <c r="Y265" s="600"/>
      <c r="Z265" s="600"/>
      <c r="AA265" s="600"/>
      <c r="AB265" s="600"/>
      <c r="AC265" s="733"/>
      <c r="AD265" s="1472"/>
    </row>
    <row r="266" spans="1:30" s="591" customFormat="1" ht="12" customHeight="1" x14ac:dyDescent="0.15">
      <c r="A266" s="571" t="s">
        <v>26</v>
      </c>
      <c r="B266" s="572" t="str">
        <f t="shared" si="19"/>
        <v>275</v>
      </c>
      <c r="C266" s="934" t="s">
        <v>81</v>
      </c>
      <c r="D266" s="574" t="s">
        <v>80</v>
      </c>
      <c r="E266" s="681" t="str">
        <f t="shared" si="22"/>
        <v>275</v>
      </c>
      <c r="F266" s="594" t="str">
        <f t="shared" si="23"/>
        <v>ΒΟΙΩΤΙΑ</v>
      </c>
      <c r="G266" s="595" t="str">
        <f t="shared" si="24"/>
        <v>275Α</v>
      </c>
      <c r="H266" s="596" t="s">
        <v>4</v>
      </c>
      <c r="I266" s="602" t="s">
        <v>8</v>
      </c>
      <c r="J266" s="651">
        <v>22</v>
      </c>
      <c r="K266" s="652"/>
      <c r="L266" s="716"/>
      <c r="M266" s="717">
        <v>2</v>
      </c>
      <c r="N266" s="1458"/>
      <c r="O266" s="676" t="s">
        <v>233</v>
      </c>
      <c r="P266" s="585" t="s">
        <v>440</v>
      </c>
      <c r="Q266" s="607" t="s">
        <v>472</v>
      </c>
      <c r="R266" s="470" t="s">
        <v>234</v>
      </c>
      <c r="S266" s="773"/>
      <c r="T266" s="773"/>
      <c r="U266" s="773"/>
      <c r="V266" s="773"/>
      <c r="W266" s="773"/>
      <c r="X266" s="773"/>
      <c r="Y266" s="600"/>
      <c r="Z266" s="600"/>
      <c r="AA266" s="600"/>
      <c r="AB266" s="600"/>
      <c r="AC266" s="608"/>
      <c r="AD266" s="1472"/>
    </row>
    <row r="267" spans="1:30" s="591" customFormat="1" ht="12" customHeight="1" x14ac:dyDescent="0.15">
      <c r="A267" s="571" t="s">
        <v>26</v>
      </c>
      <c r="B267" s="572" t="str">
        <f t="shared" si="19"/>
        <v>275</v>
      </c>
      <c r="C267" s="846" t="s">
        <v>81</v>
      </c>
      <c r="D267" s="574" t="s">
        <v>80</v>
      </c>
      <c r="E267" s="681" t="str">
        <f t="shared" si="22"/>
        <v>275</v>
      </c>
      <c r="F267" s="594" t="str">
        <f t="shared" si="23"/>
        <v>ΒΟΙΩΤΙΑ</v>
      </c>
      <c r="G267" s="595" t="str">
        <f t="shared" si="24"/>
        <v>275Α</v>
      </c>
      <c r="H267" s="596" t="s">
        <v>4</v>
      </c>
      <c r="I267" s="602" t="s">
        <v>9</v>
      </c>
      <c r="J267" s="651">
        <v>28</v>
      </c>
      <c r="K267" s="652"/>
      <c r="L267" s="716">
        <v>2</v>
      </c>
      <c r="M267" s="717"/>
      <c r="N267" s="1458"/>
      <c r="O267" s="676" t="s">
        <v>233</v>
      </c>
      <c r="P267" s="585" t="s">
        <v>440</v>
      </c>
      <c r="Q267" s="607" t="s">
        <v>472</v>
      </c>
      <c r="R267" s="470" t="s">
        <v>234</v>
      </c>
      <c r="S267" s="773"/>
      <c r="T267" s="773"/>
      <c r="U267" s="773"/>
      <c r="V267" s="773"/>
      <c r="W267" s="773"/>
      <c r="X267" s="773"/>
      <c r="Y267" s="600"/>
      <c r="Z267" s="600"/>
      <c r="AA267" s="600"/>
      <c r="AB267" s="600"/>
      <c r="AC267" s="608"/>
      <c r="AD267" s="1472"/>
    </row>
    <row r="268" spans="1:30" s="591" customFormat="1" ht="12" customHeight="1" x14ac:dyDescent="0.15">
      <c r="A268" s="571" t="s">
        <v>26</v>
      </c>
      <c r="B268" s="572" t="str">
        <f t="shared" si="19"/>
        <v>275</v>
      </c>
      <c r="C268" s="846" t="s">
        <v>81</v>
      </c>
      <c r="D268" s="616" t="s">
        <v>80</v>
      </c>
      <c r="E268" s="681" t="str">
        <f t="shared" si="22"/>
        <v>275</v>
      </c>
      <c r="F268" s="594" t="str">
        <f t="shared" si="23"/>
        <v>ΒΟΙΩΤΙΑ</v>
      </c>
      <c r="G268" s="595" t="str">
        <f t="shared" si="24"/>
        <v>275Α</v>
      </c>
      <c r="H268" s="596" t="s">
        <v>5</v>
      </c>
      <c r="I268" s="602" t="s">
        <v>8</v>
      </c>
      <c r="J268" s="651">
        <v>2</v>
      </c>
      <c r="K268" s="652">
        <f>SUM(J264:J273)</f>
        <v>93</v>
      </c>
      <c r="L268" s="716"/>
      <c r="M268" s="717">
        <v>1</v>
      </c>
      <c r="N268" s="1458"/>
      <c r="O268" s="720" t="s">
        <v>233</v>
      </c>
      <c r="P268" s="612" t="s">
        <v>440</v>
      </c>
      <c r="Q268" s="721" t="s">
        <v>472</v>
      </c>
      <c r="R268" s="434" t="s">
        <v>234</v>
      </c>
      <c r="S268" s="773"/>
      <c r="T268" s="773"/>
      <c r="U268" s="773"/>
      <c r="V268" s="773"/>
      <c r="W268" s="773"/>
      <c r="X268" s="773"/>
      <c r="Y268" s="600"/>
      <c r="Z268" s="600"/>
      <c r="AA268" s="600"/>
      <c r="AB268" s="600"/>
      <c r="AC268" s="608"/>
      <c r="AD268" s="1472"/>
    </row>
    <row r="269" spans="1:30" s="591" customFormat="1" ht="12" customHeight="1" x14ac:dyDescent="0.15">
      <c r="A269" s="571" t="s">
        <v>26</v>
      </c>
      <c r="B269" s="572" t="str">
        <f t="shared" si="19"/>
        <v>275</v>
      </c>
      <c r="C269" s="846" t="s">
        <v>81</v>
      </c>
      <c r="D269" s="574" t="s">
        <v>80</v>
      </c>
      <c r="E269" s="681" t="str">
        <f t="shared" si="22"/>
        <v>275</v>
      </c>
      <c r="F269" s="594" t="str">
        <f t="shared" si="23"/>
        <v>ΒΟΙΩΤΙΑ</v>
      </c>
      <c r="G269" s="595" t="str">
        <f t="shared" si="24"/>
        <v>275Α</v>
      </c>
      <c r="H269" s="596" t="s">
        <v>5</v>
      </c>
      <c r="I269" s="602" t="s">
        <v>9</v>
      </c>
      <c r="J269" s="651">
        <v>23</v>
      </c>
      <c r="K269" s="652"/>
      <c r="L269" s="716">
        <v>2</v>
      </c>
      <c r="M269" s="717"/>
      <c r="N269" s="1458"/>
      <c r="O269" s="676" t="s">
        <v>233</v>
      </c>
      <c r="P269" s="585" t="s">
        <v>440</v>
      </c>
      <c r="Q269" s="607" t="s">
        <v>472</v>
      </c>
      <c r="R269" s="470" t="s">
        <v>234</v>
      </c>
      <c r="S269" s="773"/>
      <c r="T269" s="773"/>
      <c r="U269" s="773"/>
      <c r="V269" s="773"/>
      <c r="W269" s="773"/>
      <c r="X269" s="773"/>
      <c r="Y269" s="600"/>
      <c r="Z269" s="600"/>
      <c r="AA269" s="600"/>
      <c r="AB269" s="600"/>
      <c r="AC269" s="608"/>
      <c r="AD269" s="1472"/>
    </row>
    <row r="270" spans="1:30" s="591" customFormat="1" ht="12" customHeight="1" x14ac:dyDescent="0.15">
      <c r="A270" s="571" t="s">
        <v>26</v>
      </c>
      <c r="B270" s="572" t="str">
        <f t="shared" si="19"/>
        <v>275</v>
      </c>
      <c r="C270" s="846" t="s">
        <v>81</v>
      </c>
      <c r="D270" s="574" t="s">
        <v>80</v>
      </c>
      <c r="E270" s="681" t="str">
        <f t="shared" si="22"/>
        <v>275</v>
      </c>
      <c r="F270" s="594" t="str">
        <f t="shared" si="23"/>
        <v>ΒΟΙΩΤΙΑ</v>
      </c>
      <c r="G270" s="595" t="str">
        <f t="shared" si="24"/>
        <v>275Α</v>
      </c>
      <c r="H270" s="596" t="s">
        <v>7</v>
      </c>
      <c r="I270" s="602" t="s">
        <v>8</v>
      </c>
      <c r="J270" s="651">
        <v>1</v>
      </c>
      <c r="K270" s="652"/>
      <c r="L270" s="716"/>
      <c r="M270" s="717">
        <v>1</v>
      </c>
      <c r="N270" s="1458"/>
      <c r="O270" s="676" t="s">
        <v>233</v>
      </c>
      <c r="P270" s="585" t="s">
        <v>440</v>
      </c>
      <c r="Q270" s="607" t="s">
        <v>472</v>
      </c>
      <c r="R270" s="470" t="s">
        <v>234</v>
      </c>
      <c r="S270" s="773"/>
      <c r="T270" s="773"/>
      <c r="U270" s="773"/>
      <c r="V270" s="773"/>
      <c r="W270" s="773"/>
      <c r="X270" s="773"/>
      <c r="Y270" s="600"/>
      <c r="Z270" s="600"/>
      <c r="AA270" s="600"/>
      <c r="AB270" s="600"/>
      <c r="AC270" s="608"/>
      <c r="AD270" s="1472"/>
    </row>
    <row r="271" spans="1:30" s="591" customFormat="1" ht="12" customHeight="1" x14ac:dyDescent="0.15">
      <c r="A271" s="571" t="s">
        <v>26</v>
      </c>
      <c r="B271" s="572" t="str">
        <f t="shared" si="19"/>
        <v>275</v>
      </c>
      <c r="C271" s="846" t="s">
        <v>81</v>
      </c>
      <c r="D271" s="574" t="s">
        <v>80</v>
      </c>
      <c r="E271" s="681" t="str">
        <f t="shared" si="22"/>
        <v>275</v>
      </c>
      <c r="F271" s="594" t="str">
        <f t="shared" si="23"/>
        <v>ΒΟΙΩΤΙΑ</v>
      </c>
      <c r="G271" s="595" t="str">
        <f t="shared" si="24"/>
        <v>275Α</v>
      </c>
      <c r="H271" s="596" t="s">
        <v>7</v>
      </c>
      <c r="I271" s="602" t="s">
        <v>9</v>
      </c>
      <c r="J271" s="651">
        <v>3</v>
      </c>
      <c r="K271" s="652"/>
      <c r="L271" s="716">
        <v>1</v>
      </c>
      <c r="M271" s="717"/>
      <c r="N271" s="1458"/>
      <c r="O271" s="676" t="s">
        <v>233</v>
      </c>
      <c r="P271" s="585" t="s">
        <v>440</v>
      </c>
      <c r="Q271" s="607" t="s">
        <v>472</v>
      </c>
      <c r="R271" s="470" t="s">
        <v>234</v>
      </c>
      <c r="S271" s="773"/>
      <c r="T271" s="773"/>
      <c r="U271" s="773"/>
      <c r="V271" s="773"/>
      <c r="W271" s="773"/>
      <c r="X271" s="773"/>
      <c r="Y271" s="600"/>
      <c r="Z271" s="600"/>
      <c r="AA271" s="600"/>
      <c r="AB271" s="600"/>
      <c r="AC271" s="608"/>
      <c r="AD271" s="1472"/>
    </row>
    <row r="272" spans="1:30" s="591" customFormat="1" ht="12" customHeight="1" x14ac:dyDescent="0.15">
      <c r="A272" s="571" t="s">
        <v>26</v>
      </c>
      <c r="B272" s="572" t="str">
        <f t="shared" si="19"/>
        <v>275</v>
      </c>
      <c r="C272" s="846" t="s">
        <v>81</v>
      </c>
      <c r="D272" s="574" t="s">
        <v>80</v>
      </c>
      <c r="E272" s="681" t="str">
        <f t="shared" si="22"/>
        <v>275</v>
      </c>
      <c r="F272" s="623" t="str">
        <f t="shared" si="23"/>
        <v>ΒΟΙΩΤΙΑ</v>
      </c>
      <c r="G272" s="595" t="str">
        <f t="shared" si="24"/>
        <v>275Α</v>
      </c>
      <c r="H272" s="625" t="s">
        <v>6</v>
      </c>
      <c r="I272" s="626" t="s">
        <v>8</v>
      </c>
      <c r="J272" s="682">
        <v>5</v>
      </c>
      <c r="K272" s="678"/>
      <c r="L272" s="777"/>
      <c r="M272" s="778">
        <v>1</v>
      </c>
      <c r="N272" s="1458"/>
      <c r="O272" s="686" t="s">
        <v>233</v>
      </c>
      <c r="P272" s="585" t="s">
        <v>440</v>
      </c>
      <c r="Q272" s="633" t="s">
        <v>472</v>
      </c>
      <c r="R272" s="471" t="s">
        <v>234</v>
      </c>
      <c r="S272" s="775"/>
      <c r="T272" s="775"/>
      <c r="U272" s="775"/>
      <c r="V272" s="775"/>
      <c r="W272" s="775"/>
      <c r="X272" s="775"/>
      <c r="Y272" s="600"/>
      <c r="Z272" s="600"/>
      <c r="AA272" s="600"/>
      <c r="AB272" s="600"/>
      <c r="AC272" s="635"/>
      <c r="AD272" s="1472"/>
    </row>
    <row r="273" spans="1:30" s="591" customFormat="1" ht="12" customHeight="1" thickBot="1" x14ac:dyDescent="0.2">
      <c r="A273" s="571" t="s">
        <v>26</v>
      </c>
      <c r="B273" s="572" t="str">
        <f t="shared" si="19"/>
        <v>275</v>
      </c>
      <c r="C273" s="846" t="s">
        <v>81</v>
      </c>
      <c r="D273" s="784" t="s">
        <v>80</v>
      </c>
      <c r="E273" s="681" t="str">
        <f t="shared" si="22"/>
        <v>275</v>
      </c>
      <c r="F273" s="623" t="str">
        <f t="shared" si="23"/>
        <v>ΒΟΙΩΤΙΑ</v>
      </c>
      <c r="G273" s="624" t="str">
        <f t="shared" si="24"/>
        <v>275Α</v>
      </c>
      <c r="H273" s="750" t="s">
        <v>6</v>
      </c>
      <c r="I273" s="751" t="s">
        <v>9</v>
      </c>
      <c r="J273" s="752">
        <v>9</v>
      </c>
      <c r="K273" s="753"/>
      <c r="L273" s="754">
        <v>1</v>
      </c>
      <c r="M273" s="755"/>
      <c r="N273" s="1459"/>
      <c r="O273" s="756" t="s">
        <v>233</v>
      </c>
      <c r="P273" s="632" t="s">
        <v>440</v>
      </c>
      <c r="Q273" s="758" t="s">
        <v>472</v>
      </c>
      <c r="R273" s="473" t="s">
        <v>234</v>
      </c>
      <c r="S273" s="791"/>
      <c r="T273" s="791"/>
      <c r="U273" s="791"/>
      <c r="V273" s="791"/>
      <c r="W273" s="791"/>
      <c r="X273" s="791"/>
      <c r="Y273" s="760"/>
      <c r="Z273" s="760"/>
      <c r="AA273" s="760"/>
      <c r="AB273" s="760"/>
      <c r="AC273" s="761"/>
      <c r="AD273" s="1473"/>
    </row>
    <row r="274" spans="1:30" s="591" customFormat="1" ht="12" customHeight="1" thickTop="1" x14ac:dyDescent="0.15">
      <c r="A274" s="571" t="s">
        <v>27</v>
      </c>
      <c r="B274" s="572" t="str">
        <f t="shared" ref="B274:B337" si="25">LEFT(A274,3)</f>
        <v>278</v>
      </c>
      <c r="C274" s="846" t="s">
        <v>81</v>
      </c>
      <c r="D274" s="711" t="s">
        <v>82</v>
      </c>
      <c r="E274" s="845" t="str">
        <f t="shared" si="22"/>
        <v>278</v>
      </c>
      <c r="F274" s="638" t="str">
        <f t="shared" si="23"/>
        <v>ΦΘΙΩΤΙΔΑ</v>
      </c>
      <c r="G274" s="639" t="str">
        <f t="shared" si="24"/>
        <v>278Α</v>
      </c>
      <c r="H274" s="578" t="s">
        <v>3</v>
      </c>
      <c r="I274" s="579" t="s">
        <v>8</v>
      </c>
      <c r="J274" s="835">
        <v>1</v>
      </c>
      <c r="K274" s="814"/>
      <c r="L274" s="837"/>
      <c r="M274" s="838">
        <v>1</v>
      </c>
      <c r="N274" s="1457" t="s">
        <v>441</v>
      </c>
      <c r="O274" s="839" t="s">
        <v>374</v>
      </c>
      <c r="P274" s="647" t="s">
        <v>375</v>
      </c>
      <c r="Q274" s="840">
        <v>2231350137</v>
      </c>
      <c r="R274" s="483" t="s">
        <v>236</v>
      </c>
      <c r="S274" s="841">
        <v>11</v>
      </c>
      <c r="T274" s="841">
        <v>6</v>
      </c>
      <c r="U274" s="841">
        <v>4</v>
      </c>
      <c r="V274" s="841">
        <v>8</v>
      </c>
      <c r="W274" s="841">
        <v>8</v>
      </c>
      <c r="X274" s="841">
        <v>4</v>
      </c>
      <c r="Y274" s="587" t="s">
        <v>132</v>
      </c>
      <c r="Z274" s="587" t="s">
        <v>137</v>
      </c>
      <c r="AA274" s="587" t="s">
        <v>237</v>
      </c>
      <c r="AB274" s="587" t="s">
        <v>137</v>
      </c>
      <c r="AC274" s="733" t="s">
        <v>130</v>
      </c>
      <c r="AD274" s="842"/>
    </row>
    <row r="275" spans="1:30" s="591" customFormat="1" ht="12" customHeight="1" x14ac:dyDescent="0.15">
      <c r="A275" s="571" t="s">
        <v>27</v>
      </c>
      <c r="B275" s="572" t="str">
        <f t="shared" si="25"/>
        <v>278</v>
      </c>
      <c r="C275" s="846" t="s">
        <v>81</v>
      </c>
      <c r="D275" s="574" t="s">
        <v>82</v>
      </c>
      <c r="E275" s="681" t="str">
        <f t="shared" si="22"/>
        <v>278</v>
      </c>
      <c r="F275" s="576" t="str">
        <f t="shared" si="23"/>
        <v>ΦΘΙΩΤΙΔΑ</v>
      </c>
      <c r="G275" s="595" t="str">
        <f t="shared" si="24"/>
        <v>278Α</v>
      </c>
      <c r="H275" s="578" t="s">
        <v>3</v>
      </c>
      <c r="I275" s="579" t="s">
        <v>9</v>
      </c>
      <c r="J275" s="835">
        <v>1</v>
      </c>
      <c r="K275" s="822"/>
      <c r="L275" s="837">
        <v>1</v>
      </c>
      <c r="M275" s="838"/>
      <c r="N275" s="1458"/>
      <c r="O275" s="839" t="s">
        <v>374</v>
      </c>
      <c r="P275" s="585" t="s">
        <v>375</v>
      </c>
      <c r="Q275" s="840">
        <v>2231350137</v>
      </c>
      <c r="R275" s="483" t="s">
        <v>236</v>
      </c>
      <c r="S275" s="841"/>
      <c r="T275" s="841"/>
      <c r="U275" s="841"/>
      <c r="V275" s="841"/>
      <c r="W275" s="841"/>
      <c r="X275" s="841"/>
      <c r="Y275" s="600"/>
      <c r="Z275" s="600"/>
      <c r="AA275" s="600"/>
      <c r="AB275" s="600"/>
      <c r="AC275" s="733"/>
      <c r="AD275" s="842"/>
    </row>
    <row r="276" spans="1:30" s="591" customFormat="1" ht="12" customHeight="1" x14ac:dyDescent="0.15">
      <c r="A276" s="571" t="s">
        <v>27</v>
      </c>
      <c r="B276" s="572" t="str">
        <f t="shared" si="25"/>
        <v>278</v>
      </c>
      <c r="C276" s="846" t="s">
        <v>81</v>
      </c>
      <c r="D276" s="574" t="s">
        <v>82</v>
      </c>
      <c r="E276" s="681" t="str">
        <f t="shared" si="22"/>
        <v>278</v>
      </c>
      <c r="F276" s="594" t="str">
        <f t="shared" si="23"/>
        <v>ΦΘΙΩΤΙΔΑ</v>
      </c>
      <c r="G276" s="595" t="str">
        <f t="shared" si="24"/>
        <v>278Α</v>
      </c>
      <c r="H276" s="596" t="s">
        <v>4</v>
      </c>
      <c r="I276" s="602" t="s">
        <v>8</v>
      </c>
      <c r="J276" s="821">
        <v>21</v>
      </c>
      <c r="K276" s="822"/>
      <c r="L276" s="823"/>
      <c r="M276" s="824">
        <v>2</v>
      </c>
      <c r="N276" s="1458"/>
      <c r="O276" s="825" t="s">
        <v>374</v>
      </c>
      <c r="P276" s="585" t="s">
        <v>375</v>
      </c>
      <c r="Q276" s="826">
        <v>2231350137</v>
      </c>
      <c r="R276" s="480" t="s">
        <v>236</v>
      </c>
      <c r="S276" s="531"/>
      <c r="T276" s="531"/>
      <c r="U276" s="531"/>
      <c r="V276" s="531"/>
      <c r="W276" s="531"/>
      <c r="X276" s="531"/>
      <c r="Y276" s="600"/>
      <c r="Z276" s="600"/>
      <c r="AA276" s="600"/>
      <c r="AB276" s="600"/>
      <c r="AC276" s="608"/>
      <c r="AD276" s="827"/>
    </row>
    <row r="277" spans="1:30" s="591" customFormat="1" ht="12" customHeight="1" x14ac:dyDescent="0.15">
      <c r="A277" s="571" t="s">
        <v>27</v>
      </c>
      <c r="B277" s="572" t="str">
        <f t="shared" si="25"/>
        <v>278</v>
      </c>
      <c r="C277" s="846" t="s">
        <v>81</v>
      </c>
      <c r="D277" s="574" t="s">
        <v>82</v>
      </c>
      <c r="E277" s="681" t="str">
        <f t="shared" si="22"/>
        <v>278</v>
      </c>
      <c r="F277" s="594" t="str">
        <f t="shared" si="23"/>
        <v>ΦΘΙΩΤΙΔΑ</v>
      </c>
      <c r="G277" s="595" t="str">
        <f t="shared" si="24"/>
        <v>278Α</v>
      </c>
      <c r="H277" s="596" t="s">
        <v>4</v>
      </c>
      <c r="I277" s="602" t="s">
        <v>9</v>
      </c>
      <c r="J277" s="821">
        <v>36</v>
      </c>
      <c r="K277" s="822"/>
      <c r="L277" s="823">
        <v>3</v>
      </c>
      <c r="M277" s="824"/>
      <c r="N277" s="1458"/>
      <c r="O277" s="825" t="s">
        <v>374</v>
      </c>
      <c r="P277" s="585" t="s">
        <v>375</v>
      </c>
      <c r="Q277" s="826">
        <v>2231350137</v>
      </c>
      <c r="R277" s="480" t="s">
        <v>236</v>
      </c>
      <c r="S277" s="531"/>
      <c r="T277" s="531"/>
      <c r="U277" s="531"/>
      <c r="V277" s="531"/>
      <c r="W277" s="531"/>
      <c r="X277" s="531"/>
      <c r="Y277" s="600"/>
      <c r="Z277" s="600"/>
      <c r="AA277" s="600"/>
      <c r="AB277" s="600"/>
      <c r="AC277" s="608"/>
      <c r="AD277" s="827"/>
    </row>
    <row r="278" spans="1:30" s="591" customFormat="1" ht="12" customHeight="1" x14ac:dyDescent="0.15">
      <c r="A278" s="571" t="s">
        <v>27</v>
      </c>
      <c r="B278" s="572" t="str">
        <f t="shared" si="25"/>
        <v>278</v>
      </c>
      <c r="C278" s="846" t="s">
        <v>81</v>
      </c>
      <c r="D278" s="616" t="s">
        <v>82</v>
      </c>
      <c r="E278" s="681" t="str">
        <f t="shared" si="22"/>
        <v>278</v>
      </c>
      <c r="F278" s="594" t="str">
        <f t="shared" si="23"/>
        <v>ΦΘΙΩΤΙΔΑ</v>
      </c>
      <c r="G278" s="595" t="str">
        <f t="shared" si="24"/>
        <v>278Α</v>
      </c>
      <c r="H278" s="596" t="s">
        <v>5</v>
      </c>
      <c r="I278" s="602" t="s">
        <v>8</v>
      </c>
      <c r="J278" s="821">
        <v>2</v>
      </c>
      <c r="K278" s="822">
        <f>SUM(J274:J283)</f>
        <v>152</v>
      </c>
      <c r="L278" s="823"/>
      <c r="M278" s="824">
        <v>1</v>
      </c>
      <c r="N278" s="1458"/>
      <c r="O278" s="843" t="s">
        <v>374</v>
      </c>
      <c r="P278" s="612" t="s">
        <v>375</v>
      </c>
      <c r="Q278" s="829">
        <v>2231350137</v>
      </c>
      <c r="R278" s="435" t="s">
        <v>236</v>
      </c>
      <c r="S278" s="531"/>
      <c r="T278" s="531"/>
      <c r="U278" s="531"/>
      <c r="V278" s="531"/>
      <c r="W278" s="531"/>
      <c r="X278" s="531"/>
      <c r="Y278" s="600"/>
      <c r="Z278" s="600"/>
      <c r="AA278" s="600"/>
      <c r="AB278" s="600"/>
      <c r="AC278" s="608"/>
      <c r="AD278" s="827"/>
    </row>
    <row r="279" spans="1:30" s="591" customFormat="1" ht="12" customHeight="1" x14ac:dyDescent="0.15">
      <c r="A279" s="571" t="s">
        <v>27</v>
      </c>
      <c r="B279" s="572" t="str">
        <f t="shared" si="25"/>
        <v>278</v>
      </c>
      <c r="C279" s="846" t="s">
        <v>81</v>
      </c>
      <c r="D279" s="574" t="s">
        <v>82</v>
      </c>
      <c r="E279" s="681" t="str">
        <f t="shared" si="22"/>
        <v>278</v>
      </c>
      <c r="F279" s="594" t="str">
        <f t="shared" si="23"/>
        <v>ΦΘΙΩΤΙΔΑ</v>
      </c>
      <c r="G279" s="595" t="str">
        <f t="shared" si="24"/>
        <v>278Α</v>
      </c>
      <c r="H279" s="596" t="s">
        <v>5</v>
      </c>
      <c r="I279" s="602" t="s">
        <v>9</v>
      </c>
      <c r="J279" s="821">
        <v>39</v>
      </c>
      <c r="K279" s="822"/>
      <c r="L279" s="823">
        <v>3</v>
      </c>
      <c r="M279" s="824"/>
      <c r="N279" s="1458"/>
      <c r="O279" s="825" t="s">
        <v>374</v>
      </c>
      <c r="P279" s="585" t="s">
        <v>375</v>
      </c>
      <c r="Q279" s="826">
        <v>2231350137</v>
      </c>
      <c r="R279" s="480" t="s">
        <v>236</v>
      </c>
      <c r="S279" s="531"/>
      <c r="T279" s="531"/>
      <c r="U279" s="531"/>
      <c r="V279" s="531"/>
      <c r="W279" s="531"/>
      <c r="X279" s="531"/>
      <c r="Y279" s="600"/>
      <c r="Z279" s="600"/>
      <c r="AA279" s="600"/>
      <c r="AB279" s="600"/>
      <c r="AC279" s="608"/>
      <c r="AD279" s="827"/>
    </row>
    <row r="280" spans="1:30" s="591" customFormat="1" ht="12" customHeight="1" x14ac:dyDescent="0.15">
      <c r="A280" s="571" t="s">
        <v>27</v>
      </c>
      <c r="B280" s="572" t="str">
        <f t="shared" si="25"/>
        <v>278</v>
      </c>
      <c r="C280" s="846" t="s">
        <v>81</v>
      </c>
      <c r="D280" s="574" t="s">
        <v>82</v>
      </c>
      <c r="E280" s="681" t="str">
        <f t="shared" si="22"/>
        <v>278</v>
      </c>
      <c r="F280" s="594" t="str">
        <f t="shared" si="23"/>
        <v>ΦΘΙΩΤΙΔΑ</v>
      </c>
      <c r="G280" s="595" t="str">
        <f t="shared" si="24"/>
        <v>278Α</v>
      </c>
      <c r="H280" s="596" t="s">
        <v>7</v>
      </c>
      <c r="I280" s="602" t="s">
        <v>8</v>
      </c>
      <c r="J280" s="821">
        <v>3</v>
      </c>
      <c r="K280" s="822"/>
      <c r="L280" s="823"/>
      <c r="M280" s="824">
        <v>1</v>
      </c>
      <c r="N280" s="1458"/>
      <c r="O280" s="825" t="s">
        <v>374</v>
      </c>
      <c r="P280" s="585" t="s">
        <v>375</v>
      </c>
      <c r="Q280" s="826">
        <v>2231350137</v>
      </c>
      <c r="R280" s="480" t="s">
        <v>236</v>
      </c>
      <c r="S280" s="531"/>
      <c r="T280" s="531"/>
      <c r="U280" s="531"/>
      <c r="V280" s="531"/>
      <c r="W280" s="531"/>
      <c r="X280" s="531"/>
      <c r="Y280" s="600"/>
      <c r="Z280" s="600"/>
      <c r="AA280" s="600"/>
      <c r="AB280" s="600"/>
      <c r="AC280" s="608"/>
      <c r="AD280" s="827"/>
    </row>
    <row r="281" spans="1:30" s="591" customFormat="1" ht="12" customHeight="1" x14ac:dyDescent="0.15">
      <c r="A281" s="571" t="s">
        <v>27</v>
      </c>
      <c r="B281" s="572" t="str">
        <f t="shared" si="25"/>
        <v>278</v>
      </c>
      <c r="C281" s="846" t="s">
        <v>81</v>
      </c>
      <c r="D281" s="574" t="s">
        <v>82</v>
      </c>
      <c r="E281" s="681" t="str">
        <f t="shared" si="22"/>
        <v>278</v>
      </c>
      <c r="F281" s="594" t="str">
        <f t="shared" si="23"/>
        <v>ΦΘΙΩΤΙΔΑ</v>
      </c>
      <c r="G281" s="595" t="str">
        <f t="shared" si="24"/>
        <v>278Α</v>
      </c>
      <c r="H281" s="596" t="s">
        <v>7</v>
      </c>
      <c r="I281" s="602" t="s">
        <v>9</v>
      </c>
      <c r="J281" s="821">
        <v>31</v>
      </c>
      <c r="K281" s="822"/>
      <c r="L281" s="823">
        <v>3</v>
      </c>
      <c r="M281" s="824"/>
      <c r="N281" s="1458"/>
      <c r="O281" s="825" t="s">
        <v>374</v>
      </c>
      <c r="P281" s="585" t="s">
        <v>375</v>
      </c>
      <c r="Q281" s="826">
        <v>2231350137</v>
      </c>
      <c r="R281" s="480" t="s">
        <v>236</v>
      </c>
      <c r="S281" s="531"/>
      <c r="T281" s="531"/>
      <c r="U281" s="531"/>
      <c r="V281" s="531"/>
      <c r="W281" s="531"/>
      <c r="X281" s="531"/>
      <c r="Y281" s="600"/>
      <c r="Z281" s="600"/>
      <c r="AA281" s="600"/>
      <c r="AB281" s="600"/>
      <c r="AC281" s="608"/>
      <c r="AD281" s="827"/>
    </row>
    <row r="282" spans="1:30" s="591" customFormat="1" ht="12" customHeight="1" x14ac:dyDescent="0.15">
      <c r="A282" s="571" t="s">
        <v>27</v>
      </c>
      <c r="B282" s="572" t="str">
        <f t="shared" si="25"/>
        <v>278</v>
      </c>
      <c r="C282" s="846" t="s">
        <v>81</v>
      </c>
      <c r="D282" s="574" t="s">
        <v>82</v>
      </c>
      <c r="E282" s="681" t="str">
        <f t="shared" si="22"/>
        <v>278</v>
      </c>
      <c r="F282" s="623" t="str">
        <f t="shared" si="23"/>
        <v>ΦΘΙΩΤΙΔΑ</v>
      </c>
      <c r="G282" s="595" t="str">
        <f t="shared" si="24"/>
        <v>278Α</v>
      </c>
      <c r="H282" s="625" t="s">
        <v>6</v>
      </c>
      <c r="I282" s="626" t="s">
        <v>8</v>
      </c>
      <c r="J282" s="869">
        <v>1</v>
      </c>
      <c r="K282" s="850"/>
      <c r="L282" s="870"/>
      <c r="M282" s="877">
        <v>1</v>
      </c>
      <c r="N282" s="1458"/>
      <c r="O282" s="872" t="s">
        <v>374</v>
      </c>
      <c r="P282" s="585" t="s">
        <v>375</v>
      </c>
      <c r="Q282" s="873">
        <v>2231350137</v>
      </c>
      <c r="R282" s="487" t="s">
        <v>236</v>
      </c>
      <c r="S282" s="874"/>
      <c r="T282" s="874"/>
      <c r="U282" s="874"/>
      <c r="V282" s="874"/>
      <c r="W282" s="874"/>
      <c r="X282" s="874"/>
      <c r="Y282" s="600"/>
      <c r="Z282" s="600"/>
      <c r="AA282" s="600"/>
      <c r="AB282" s="600"/>
      <c r="AC282" s="635"/>
      <c r="AD282" s="912"/>
    </row>
    <row r="283" spans="1:30" s="591" customFormat="1" ht="12" customHeight="1" thickBot="1" x14ac:dyDescent="0.2">
      <c r="A283" s="571" t="s">
        <v>27</v>
      </c>
      <c r="B283" s="572" t="str">
        <f t="shared" si="25"/>
        <v>278</v>
      </c>
      <c r="C283" s="936" t="s">
        <v>81</v>
      </c>
      <c r="D283" s="784" t="s">
        <v>82</v>
      </c>
      <c r="E283" s="748" t="str">
        <f t="shared" si="22"/>
        <v>278</v>
      </c>
      <c r="F283" s="749" t="str">
        <f t="shared" si="23"/>
        <v>ΦΘΙΩΤΙΔΑ</v>
      </c>
      <c r="G283" s="785" t="str">
        <f t="shared" si="24"/>
        <v>278Α</v>
      </c>
      <c r="H283" s="750" t="s">
        <v>6</v>
      </c>
      <c r="I283" s="751" t="s">
        <v>9</v>
      </c>
      <c r="J283" s="853">
        <v>17</v>
      </c>
      <c r="K283" s="854"/>
      <c r="L283" s="855">
        <v>1</v>
      </c>
      <c r="M283" s="856"/>
      <c r="N283" s="1459"/>
      <c r="O283" s="857" t="s">
        <v>374</v>
      </c>
      <c r="P283" s="790" t="s">
        <v>375</v>
      </c>
      <c r="Q283" s="858">
        <v>2231350137</v>
      </c>
      <c r="R283" s="489" t="s">
        <v>236</v>
      </c>
      <c r="S283" s="859"/>
      <c r="T283" s="859"/>
      <c r="U283" s="859"/>
      <c r="V283" s="859"/>
      <c r="W283" s="859"/>
      <c r="X283" s="859"/>
      <c r="Y283" s="760"/>
      <c r="Z283" s="760"/>
      <c r="AA283" s="760"/>
      <c r="AB283" s="760"/>
      <c r="AC283" s="761"/>
      <c r="AD283" s="860"/>
    </row>
    <row r="284" spans="1:30" s="591" customFormat="1" ht="12" customHeight="1" thickTop="1" x14ac:dyDescent="0.15">
      <c r="A284" s="571" t="s">
        <v>28</v>
      </c>
      <c r="B284" s="572" t="str">
        <f t="shared" si="25"/>
        <v>281</v>
      </c>
      <c r="C284" s="915" t="s">
        <v>84</v>
      </c>
      <c r="D284" s="907" t="s">
        <v>83</v>
      </c>
      <c r="E284" s="637" t="str">
        <f t="shared" si="22"/>
        <v>281</v>
      </c>
      <c r="F284" s="638" t="str">
        <f t="shared" si="23"/>
        <v>ΛΑΡΙΣΑ</v>
      </c>
      <c r="G284" s="639" t="str">
        <f t="shared" si="24"/>
        <v>281Α</v>
      </c>
      <c r="H284" s="640" t="s">
        <v>3</v>
      </c>
      <c r="I284" s="641" t="s">
        <v>8</v>
      </c>
      <c r="J284" s="642">
        <v>0</v>
      </c>
      <c r="K284" s="643"/>
      <c r="L284" s="712"/>
      <c r="M284" s="1080">
        <v>0</v>
      </c>
      <c r="N284" s="1481" t="s">
        <v>442</v>
      </c>
      <c r="O284" s="646" t="s">
        <v>376</v>
      </c>
      <c r="P284" s="647" t="s">
        <v>377</v>
      </c>
      <c r="Q284" s="648">
        <v>2410614566</v>
      </c>
      <c r="R284" s="517" t="s">
        <v>296</v>
      </c>
      <c r="S284" s="1079"/>
      <c r="T284" s="1079"/>
      <c r="U284" s="1079"/>
      <c r="V284" s="1079"/>
      <c r="W284" s="1079"/>
      <c r="X284" s="1079"/>
      <c r="Y284" s="587"/>
      <c r="Z284" s="587"/>
      <c r="AA284" s="587"/>
      <c r="AB284" s="587"/>
      <c r="AC284" s="649"/>
      <c r="AD284" s="1081"/>
    </row>
    <row r="285" spans="1:30" s="591" customFormat="1" ht="12" customHeight="1" x14ac:dyDescent="0.15">
      <c r="A285" s="571" t="s">
        <v>28</v>
      </c>
      <c r="B285" s="572" t="str">
        <f t="shared" si="25"/>
        <v>281</v>
      </c>
      <c r="C285" s="915" t="s">
        <v>84</v>
      </c>
      <c r="D285" s="907" t="s">
        <v>83</v>
      </c>
      <c r="E285" s="650" t="str">
        <f t="shared" si="22"/>
        <v>281</v>
      </c>
      <c r="F285" s="594" t="str">
        <f t="shared" si="23"/>
        <v>ΛΑΡΙΣΑ</v>
      </c>
      <c r="G285" s="595" t="s">
        <v>177</v>
      </c>
      <c r="H285" s="596" t="s">
        <v>3</v>
      </c>
      <c r="I285" s="602" t="s">
        <v>9</v>
      </c>
      <c r="J285" s="651">
        <v>1</v>
      </c>
      <c r="K285" s="652"/>
      <c r="L285" s="716">
        <v>1</v>
      </c>
      <c r="M285" s="717"/>
      <c r="N285" s="1458"/>
      <c r="O285" s="676" t="s">
        <v>376</v>
      </c>
      <c r="P285" s="677" t="s">
        <v>377</v>
      </c>
      <c r="Q285" s="607">
        <v>2410614566</v>
      </c>
      <c r="R285" s="470" t="s">
        <v>296</v>
      </c>
      <c r="S285" s="773"/>
      <c r="T285" s="773"/>
      <c r="U285" s="773"/>
      <c r="V285" s="773"/>
      <c r="W285" s="773"/>
      <c r="X285" s="773"/>
      <c r="Y285" s="600"/>
      <c r="Z285" s="600"/>
      <c r="AA285" s="600"/>
      <c r="AB285" s="600"/>
      <c r="AC285" s="608"/>
      <c r="AD285" s="774"/>
    </row>
    <row r="286" spans="1:30" s="591" customFormat="1" ht="12" customHeight="1" x14ac:dyDescent="0.15">
      <c r="A286" s="571" t="s">
        <v>28</v>
      </c>
      <c r="B286" s="572" t="str">
        <f t="shared" si="25"/>
        <v>281</v>
      </c>
      <c r="C286" s="915" t="s">
        <v>84</v>
      </c>
      <c r="D286" s="907" t="s">
        <v>83</v>
      </c>
      <c r="E286" s="650" t="str">
        <f t="shared" si="22"/>
        <v>281</v>
      </c>
      <c r="F286" s="594" t="str">
        <f t="shared" si="23"/>
        <v>ΛΑΡΙΣΑ</v>
      </c>
      <c r="G286" s="595" t="s">
        <v>177</v>
      </c>
      <c r="H286" s="596" t="s">
        <v>3</v>
      </c>
      <c r="I286" s="602" t="s">
        <v>10</v>
      </c>
      <c r="J286" s="651">
        <v>8</v>
      </c>
      <c r="K286" s="652">
        <f>SUM(J284:J289)</f>
        <v>174</v>
      </c>
      <c r="L286" s="716"/>
      <c r="M286" s="800">
        <v>1</v>
      </c>
      <c r="N286" s="1458"/>
      <c r="O286" s="720" t="s">
        <v>376</v>
      </c>
      <c r="P286" s="656" t="s">
        <v>377</v>
      </c>
      <c r="Q286" s="721">
        <v>2410614566</v>
      </c>
      <c r="R286" s="434" t="s">
        <v>296</v>
      </c>
      <c r="S286" s="773">
        <v>7</v>
      </c>
      <c r="T286" s="773">
        <v>7</v>
      </c>
      <c r="U286" s="773">
        <v>6</v>
      </c>
      <c r="V286" s="773">
        <v>7</v>
      </c>
      <c r="W286" s="773">
        <v>7</v>
      </c>
      <c r="X286" s="773">
        <v>6</v>
      </c>
      <c r="Y286" s="600" t="s">
        <v>130</v>
      </c>
      <c r="Z286" s="600" t="s">
        <v>137</v>
      </c>
      <c r="AA286" s="600" t="s">
        <v>130</v>
      </c>
      <c r="AB286" s="600" t="s">
        <v>137</v>
      </c>
      <c r="AC286" s="608" t="s">
        <v>130</v>
      </c>
      <c r="AD286" s="774"/>
    </row>
    <row r="287" spans="1:30" s="591" customFormat="1" ht="12" customHeight="1" x14ac:dyDescent="0.15">
      <c r="A287" s="571" t="s">
        <v>28</v>
      </c>
      <c r="B287" s="572" t="str">
        <f t="shared" si="25"/>
        <v>281</v>
      </c>
      <c r="C287" s="915" t="s">
        <v>84</v>
      </c>
      <c r="D287" s="907" t="s">
        <v>83</v>
      </c>
      <c r="E287" s="650" t="str">
        <f t="shared" si="22"/>
        <v>281</v>
      </c>
      <c r="F287" s="594" t="str">
        <f t="shared" si="23"/>
        <v>ΛΑΡΙΣΑ</v>
      </c>
      <c r="G287" s="595" t="s">
        <v>177</v>
      </c>
      <c r="H287" s="596" t="s">
        <v>5</v>
      </c>
      <c r="I287" s="602" t="s">
        <v>8</v>
      </c>
      <c r="J287" s="821">
        <v>73</v>
      </c>
      <c r="K287" s="822"/>
      <c r="L287" s="823"/>
      <c r="M287" s="824">
        <v>5</v>
      </c>
      <c r="N287" s="1458"/>
      <c r="O287" s="825" t="s">
        <v>376</v>
      </c>
      <c r="P287" s="677" t="s">
        <v>377</v>
      </c>
      <c r="Q287" s="826">
        <v>2410614566</v>
      </c>
      <c r="R287" s="480" t="s">
        <v>296</v>
      </c>
      <c r="S287" s="531"/>
      <c r="T287" s="531"/>
      <c r="U287" s="531"/>
      <c r="V287" s="531"/>
      <c r="W287" s="531"/>
      <c r="X287" s="531"/>
      <c r="Y287" s="600"/>
      <c r="Z287" s="600"/>
      <c r="AA287" s="600"/>
      <c r="AB287" s="600"/>
      <c r="AC287" s="608"/>
      <c r="AD287" s="827"/>
    </row>
    <row r="288" spans="1:30" s="591" customFormat="1" ht="12" customHeight="1" x14ac:dyDescent="0.15">
      <c r="A288" s="571" t="s">
        <v>28</v>
      </c>
      <c r="B288" s="572" t="str">
        <f t="shared" si="25"/>
        <v>281</v>
      </c>
      <c r="C288" s="915" t="s">
        <v>84</v>
      </c>
      <c r="D288" s="907" t="s">
        <v>83</v>
      </c>
      <c r="E288" s="650" t="str">
        <f t="shared" si="22"/>
        <v>281</v>
      </c>
      <c r="F288" s="594" t="str">
        <f t="shared" ref="F288:F293" si="26">RIGHT(A288,LEN(A288)-5)</f>
        <v>ΛΑΡΙΣΑ</v>
      </c>
      <c r="G288" s="595" t="s">
        <v>177</v>
      </c>
      <c r="H288" s="596" t="s">
        <v>5</v>
      </c>
      <c r="I288" s="602" t="s">
        <v>9</v>
      </c>
      <c r="J288" s="821">
        <v>76</v>
      </c>
      <c r="K288" s="822"/>
      <c r="L288" s="823">
        <v>6</v>
      </c>
      <c r="M288" s="824"/>
      <c r="N288" s="1458"/>
      <c r="O288" s="825" t="s">
        <v>376</v>
      </c>
      <c r="P288" s="677" t="s">
        <v>377</v>
      </c>
      <c r="Q288" s="826">
        <v>2410614566</v>
      </c>
      <c r="R288" s="480" t="s">
        <v>296</v>
      </c>
      <c r="S288" s="531"/>
      <c r="T288" s="531"/>
      <c r="U288" s="531"/>
      <c r="V288" s="531"/>
      <c r="W288" s="531"/>
      <c r="X288" s="531"/>
      <c r="Y288" s="600"/>
      <c r="Z288" s="600"/>
      <c r="AA288" s="600"/>
      <c r="AB288" s="600"/>
      <c r="AC288" s="608"/>
      <c r="AD288" s="827"/>
    </row>
    <row r="289" spans="1:30" s="591" customFormat="1" ht="12" customHeight="1" thickBot="1" x14ac:dyDescent="0.2">
      <c r="A289" s="571" t="s">
        <v>28</v>
      </c>
      <c r="B289" s="572" t="str">
        <f t="shared" si="25"/>
        <v>281</v>
      </c>
      <c r="C289" s="915" t="s">
        <v>84</v>
      </c>
      <c r="D289" s="907" t="s">
        <v>83</v>
      </c>
      <c r="E289" s="681" t="str">
        <f t="shared" si="22"/>
        <v>281</v>
      </c>
      <c r="F289" s="623" t="str">
        <f t="shared" si="26"/>
        <v>ΛΑΡΙΣΑ</v>
      </c>
      <c r="G289" s="624" t="s">
        <v>177</v>
      </c>
      <c r="H289" s="625" t="s">
        <v>5</v>
      </c>
      <c r="I289" s="626" t="s">
        <v>10</v>
      </c>
      <c r="J289" s="925">
        <v>16</v>
      </c>
      <c r="K289" s="926"/>
      <c r="L289" s="896"/>
      <c r="M289" s="927">
        <v>1</v>
      </c>
      <c r="N289" s="1464"/>
      <c r="O289" s="872" t="s">
        <v>376</v>
      </c>
      <c r="P289" s="687" t="s">
        <v>377</v>
      </c>
      <c r="Q289" s="873">
        <v>2410614566</v>
      </c>
      <c r="R289" s="487" t="s">
        <v>296</v>
      </c>
      <c r="S289" s="874"/>
      <c r="T289" s="874"/>
      <c r="U289" s="874"/>
      <c r="V289" s="874"/>
      <c r="W289" s="874"/>
      <c r="X289" s="874"/>
      <c r="Y289" s="634"/>
      <c r="Z289" s="634"/>
      <c r="AA289" s="634"/>
      <c r="AB289" s="634"/>
      <c r="AC289" s="635"/>
      <c r="AD289" s="912"/>
    </row>
    <row r="290" spans="1:30" s="591" customFormat="1" ht="12" customHeight="1" x14ac:dyDescent="0.15">
      <c r="A290" s="571" t="s">
        <v>28</v>
      </c>
      <c r="B290" s="572" t="str">
        <f t="shared" si="25"/>
        <v>281</v>
      </c>
      <c r="C290" s="915" t="s">
        <v>84</v>
      </c>
      <c r="D290" s="911" t="s">
        <v>83</v>
      </c>
      <c r="E290" s="688" t="str">
        <f t="shared" ref="E290:E353" si="27">B290</f>
        <v>281</v>
      </c>
      <c r="F290" s="689" t="str">
        <f t="shared" si="26"/>
        <v>ΛΑΡΙΣΑ</v>
      </c>
      <c r="G290" s="690" t="s">
        <v>151</v>
      </c>
      <c r="H290" s="691" t="s">
        <v>4</v>
      </c>
      <c r="I290" s="692" t="s">
        <v>8</v>
      </c>
      <c r="J290" s="740">
        <v>34</v>
      </c>
      <c r="K290" s="728"/>
      <c r="L290" s="741"/>
      <c r="M290" s="742">
        <v>3</v>
      </c>
      <c r="N290" s="1463" t="s">
        <v>443</v>
      </c>
      <c r="O290" s="743" t="s">
        <v>378</v>
      </c>
      <c r="P290" s="698" t="s">
        <v>379</v>
      </c>
      <c r="Q290" s="699">
        <v>2410230828</v>
      </c>
      <c r="R290" s="518" t="s">
        <v>297</v>
      </c>
      <c r="S290" s="781"/>
      <c r="T290" s="781"/>
      <c r="U290" s="781"/>
      <c r="V290" s="781"/>
      <c r="W290" s="781"/>
      <c r="X290" s="781"/>
      <c r="Y290" s="700"/>
      <c r="Z290" s="700"/>
      <c r="AA290" s="700"/>
      <c r="AB290" s="700"/>
      <c r="AC290" s="701"/>
      <c r="AD290" s="782"/>
    </row>
    <row r="291" spans="1:30" s="591" customFormat="1" ht="12" customHeight="1" x14ac:dyDescent="0.15">
      <c r="A291" s="571" t="s">
        <v>28</v>
      </c>
      <c r="B291" s="572" t="str">
        <f t="shared" si="25"/>
        <v>281</v>
      </c>
      <c r="C291" s="915" t="s">
        <v>84</v>
      </c>
      <c r="D291" s="907" t="s">
        <v>83</v>
      </c>
      <c r="E291" s="650" t="str">
        <f t="shared" si="27"/>
        <v>281</v>
      </c>
      <c r="F291" s="594" t="str">
        <f t="shared" si="26"/>
        <v>ΛΑΡΙΣΑ</v>
      </c>
      <c r="G291" s="595" t="s">
        <v>151</v>
      </c>
      <c r="H291" s="596" t="s">
        <v>4</v>
      </c>
      <c r="I291" s="602" t="s">
        <v>9</v>
      </c>
      <c r="J291" s="651">
        <v>39</v>
      </c>
      <c r="K291" s="652"/>
      <c r="L291" s="716">
        <v>3</v>
      </c>
      <c r="M291" s="717"/>
      <c r="N291" s="1458"/>
      <c r="O291" s="676" t="s">
        <v>378</v>
      </c>
      <c r="P291" s="677" t="s">
        <v>379</v>
      </c>
      <c r="Q291" s="607">
        <v>2410230828</v>
      </c>
      <c r="R291" s="470" t="s">
        <v>297</v>
      </c>
      <c r="S291" s="773"/>
      <c r="T291" s="773"/>
      <c r="U291" s="773"/>
      <c r="V291" s="773"/>
      <c r="W291" s="773"/>
      <c r="X291" s="773"/>
      <c r="Y291" s="600"/>
      <c r="Z291" s="600"/>
      <c r="AA291" s="600"/>
      <c r="AB291" s="600"/>
      <c r="AC291" s="608"/>
      <c r="AD291" s="774"/>
    </row>
    <row r="292" spans="1:30" s="591" customFormat="1" ht="12" customHeight="1" x14ac:dyDescent="0.15">
      <c r="A292" s="571" t="s">
        <v>28</v>
      </c>
      <c r="B292" s="572" t="str">
        <f t="shared" si="25"/>
        <v>281</v>
      </c>
      <c r="C292" s="915" t="s">
        <v>84</v>
      </c>
      <c r="D292" s="907" t="s">
        <v>83</v>
      </c>
      <c r="E292" s="650" t="str">
        <f t="shared" si="27"/>
        <v>281</v>
      </c>
      <c r="F292" s="594" t="str">
        <f t="shared" si="26"/>
        <v>ΛΑΡΙΣΑ</v>
      </c>
      <c r="G292" s="595" t="s">
        <v>151</v>
      </c>
      <c r="H292" s="596" t="s">
        <v>4</v>
      </c>
      <c r="I292" s="602" t="s">
        <v>10</v>
      </c>
      <c r="J292" s="651">
        <v>26</v>
      </c>
      <c r="K292" s="652"/>
      <c r="L292" s="716"/>
      <c r="M292" s="717">
        <v>2</v>
      </c>
      <c r="N292" s="1458"/>
      <c r="O292" s="676" t="s">
        <v>378</v>
      </c>
      <c r="P292" s="677" t="s">
        <v>379</v>
      </c>
      <c r="Q292" s="607">
        <v>2410230828</v>
      </c>
      <c r="R292" s="470" t="s">
        <v>297</v>
      </c>
      <c r="S292" s="773">
        <v>11</v>
      </c>
      <c r="T292" s="773">
        <v>9</v>
      </c>
      <c r="U292" s="773">
        <v>5</v>
      </c>
      <c r="V292" s="773">
        <v>9</v>
      </c>
      <c r="W292" s="773">
        <v>9</v>
      </c>
      <c r="X292" s="773">
        <v>5</v>
      </c>
      <c r="Y292" s="600" t="s">
        <v>130</v>
      </c>
      <c r="Z292" s="600" t="s">
        <v>137</v>
      </c>
      <c r="AA292" s="600" t="s">
        <v>130</v>
      </c>
      <c r="AB292" s="600" t="s">
        <v>137</v>
      </c>
      <c r="AC292" s="608" t="s">
        <v>130</v>
      </c>
      <c r="AD292" s="774"/>
    </row>
    <row r="293" spans="1:30" s="591" customFormat="1" ht="12" customHeight="1" x14ac:dyDescent="0.15">
      <c r="A293" s="571" t="s">
        <v>28</v>
      </c>
      <c r="B293" s="572" t="str">
        <f t="shared" si="25"/>
        <v>281</v>
      </c>
      <c r="C293" s="929" t="s">
        <v>84</v>
      </c>
      <c r="D293" s="907" t="s">
        <v>83</v>
      </c>
      <c r="E293" s="650" t="str">
        <f t="shared" si="27"/>
        <v>281</v>
      </c>
      <c r="F293" s="594" t="str">
        <f t="shared" si="26"/>
        <v>ΛΑΡΙΣΑ</v>
      </c>
      <c r="G293" s="595" t="s">
        <v>151</v>
      </c>
      <c r="H293" s="596" t="s">
        <v>7</v>
      </c>
      <c r="I293" s="602" t="s">
        <v>8</v>
      </c>
      <c r="J293" s="821">
        <v>4</v>
      </c>
      <c r="K293" s="822">
        <f>SUM(J290:J297)</f>
        <v>240</v>
      </c>
      <c r="L293" s="823"/>
      <c r="M293" s="824">
        <v>1</v>
      </c>
      <c r="N293" s="1458"/>
      <c r="O293" s="843" t="s">
        <v>378</v>
      </c>
      <c r="P293" s="656" t="s">
        <v>379</v>
      </c>
      <c r="Q293" s="829">
        <v>2410230828</v>
      </c>
      <c r="R293" s="435" t="s">
        <v>297</v>
      </c>
      <c r="S293" s="531"/>
      <c r="T293" s="531"/>
      <c r="U293" s="531"/>
      <c r="V293" s="531"/>
      <c r="W293" s="531"/>
      <c r="X293" s="531"/>
      <c r="Y293" s="600"/>
      <c r="Z293" s="600"/>
      <c r="AA293" s="600"/>
      <c r="AB293" s="600"/>
      <c r="AC293" s="608"/>
      <c r="AD293" s="827"/>
    </row>
    <row r="294" spans="1:30" s="591" customFormat="1" ht="12" customHeight="1" x14ac:dyDescent="0.15">
      <c r="A294" s="571" t="s">
        <v>28</v>
      </c>
      <c r="B294" s="572" t="str">
        <f t="shared" si="25"/>
        <v>281</v>
      </c>
      <c r="C294" s="915" t="s">
        <v>84</v>
      </c>
      <c r="D294" s="907" t="s">
        <v>83</v>
      </c>
      <c r="E294" s="650" t="str">
        <f t="shared" si="27"/>
        <v>281</v>
      </c>
      <c r="F294" s="594" t="str">
        <f t="shared" si="23"/>
        <v>ΛΑΡΙΣΑ</v>
      </c>
      <c r="G294" s="595" t="s">
        <v>151</v>
      </c>
      <c r="H294" s="596" t="s">
        <v>7</v>
      </c>
      <c r="I294" s="602" t="s">
        <v>9</v>
      </c>
      <c r="J294" s="821">
        <v>69</v>
      </c>
      <c r="K294" s="822"/>
      <c r="L294" s="823">
        <v>5</v>
      </c>
      <c r="M294" s="824"/>
      <c r="N294" s="1458"/>
      <c r="O294" s="825" t="s">
        <v>378</v>
      </c>
      <c r="P294" s="677" t="s">
        <v>379</v>
      </c>
      <c r="Q294" s="826">
        <v>2410230828</v>
      </c>
      <c r="R294" s="480" t="s">
        <v>297</v>
      </c>
      <c r="S294" s="531"/>
      <c r="T294" s="531"/>
      <c r="U294" s="531"/>
      <c r="V294" s="531"/>
      <c r="W294" s="531"/>
      <c r="X294" s="531"/>
      <c r="Y294" s="600"/>
      <c r="Z294" s="600"/>
      <c r="AA294" s="600"/>
      <c r="AB294" s="600"/>
      <c r="AC294" s="608"/>
      <c r="AD294" s="827"/>
    </row>
    <row r="295" spans="1:30" s="591" customFormat="1" ht="12" customHeight="1" x14ac:dyDescent="0.15">
      <c r="A295" s="571" t="s">
        <v>28</v>
      </c>
      <c r="B295" s="572" t="str">
        <f t="shared" si="25"/>
        <v>281</v>
      </c>
      <c r="C295" s="915" t="s">
        <v>84</v>
      </c>
      <c r="D295" s="907" t="s">
        <v>83</v>
      </c>
      <c r="E295" s="650" t="str">
        <f t="shared" si="27"/>
        <v>281</v>
      </c>
      <c r="F295" s="594" t="str">
        <f t="shared" si="23"/>
        <v>ΛΑΡΙΣΑ</v>
      </c>
      <c r="G295" s="595" t="s">
        <v>151</v>
      </c>
      <c r="H295" s="596" t="s">
        <v>6</v>
      </c>
      <c r="I295" s="602" t="s">
        <v>8</v>
      </c>
      <c r="J295" s="849">
        <v>2</v>
      </c>
      <c r="K295" s="850"/>
      <c r="L295" s="1082"/>
      <c r="M295" s="1083"/>
      <c r="N295" s="1458"/>
      <c r="O295" s="825" t="s">
        <v>378</v>
      </c>
      <c r="P295" s="677" t="s">
        <v>379</v>
      </c>
      <c r="Q295" s="826">
        <v>2410230828</v>
      </c>
      <c r="R295" s="480" t="s">
        <v>297</v>
      </c>
      <c r="S295" s="531"/>
      <c r="T295" s="531"/>
      <c r="U295" s="531"/>
      <c r="V295" s="531"/>
      <c r="W295" s="531"/>
      <c r="X295" s="531"/>
      <c r="Y295" s="600"/>
      <c r="Z295" s="600"/>
      <c r="AA295" s="600"/>
      <c r="AB295" s="600"/>
      <c r="AC295" s="608"/>
      <c r="AD295" s="827"/>
    </row>
    <row r="296" spans="1:30" s="591" customFormat="1" ht="12" customHeight="1" x14ac:dyDescent="0.15">
      <c r="A296" s="571" t="s">
        <v>28</v>
      </c>
      <c r="B296" s="572" t="str">
        <f t="shared" si="25"/>
        <v>281</v>
      </c>
      <c r="C296" s="915" t="s">
        <v>84</v>
      </c>
      <c r="D296" s="907" t="s">
        <v>83</v>
      </c>
      <c r="E296" s="650" t="str">
        <f t="shared" si="27"/>
        <v>281</v>
      </c>
      <c r="F296" s="594" t="str">
        <f t="shared" si="23"/>
        <v>ΛΑΡΙΣΑ</v>
      </c>
      <c r="G296" s="595" t="s">
        <v>151</v>
      </c>
      <c r="H296" s="596" t="s">
        <v>6</v>
      </c>
      <c r="I296" s="602" t="s">
        <v>9</v>
      </c>
      <c r="J296" s="849">
        <v>26</v>
      </c>
      <c r="K296" s="850"/>
      <c r="L296" s="851">
        <v>3</v>
      </c>
      <c r="M296" s="852"/>
      <c r="N296" s="1458"/>
      <c r="O296" s="825" t="s">
        <v>378</v>
      </c>
      <c r="P296" s="677" t="s">
        <v>379</v>
      </c>
      <c r="Q296" s="826">
        <v>2410230828</v>
      </c>
      <c r="R296" s="480" t="s">
        <v>297</v>
      </c>
      <c r="S296" s="531"/>
      <c r="T296" s="531"/>
      <c r="U296" s="531"/>
      <c r="V296" s="531"/>
      <c r="W296" s="531"/>
      <c r="X296" s="531"/>
      <c r="Y296" s="600"/>
      <c r="Z296" s="600"/>
      <c r="AA296" s="600"/>
      <c r="AB296" s="600"/>
      <c r="AC296" s="608"/>
      <c r="AD296" s="827"/>
    </row>
    <row r="297" spans="1:30" s="591" customFormat="1" ht="12" customHeight="1" thickBot="1" x14ac:dyDescent="0.2">
      <c r="A297" s="571" t="s">
        <v>28</v>
      </c>
      <c r="B297" s="572" t="str">
        <f t="shared" si="25"/>
        <v>281</v>
      </c>
      <c r="C297" s="915" t="s">
        <v>84</v>
      </c>
      <c r="D297" s="907" t="s">
        <v>83</v>
      </c>
      <c r="E297" s="748" t="str">
        <f t="shared" si="27"/>
        <v>281</v>
      </c>
      <c r="F297" s="749" t="str">
        <f t="shared" si="23"/>
        <v>ΛΑΡΙΣΑ</v>
      </c>
      <c r="G297" s="785" t="s">
        <v>151</v>
      </c>
      <c r="H297" s="750" t="s">
        <v>6</v>
      </c>
      <c r="I297" s="751" t="s">
        <v>10</v>
      </c>
      <c r="J297" s="853">
        <v>40</v>
      </c>
      <c r="K297" s="854"/>
      <c r="L297" s="855"/>
      <c r="M297" s="1084">
        <v>3</v>
      </c>
      <c r="N297" s="1459"/>
      <c r="O297" s="857" t="s">
        <v>378</v>
      </c>
      <c r="P297" s="757" t="s">
        <v>379</v>
      </c>
      <c r="Q297" s="858">
        <v>2410230828</v>
      </c>
      <c r="R297" s="489" t="s">
        <v>297</v>
      </c>
      <c r="S297" s="859"/>
      <c r="T297" s="859"/>
      <c r="U297" s="859"/>
      <c r="V297" s="859"/>
      <c r="W297" s="859"/>
      <c r="X297" s="859"/>
      <c r="Y297" s="760"/>
      <c r="Z297" s="760"/>
      <c r="AA297" s="760"/>
      <c r="AB297" s="760"/>
      <c r="AC297" s="761"/>
      <c r="AD297" s="860"/>
    </row>
    <row r="298" spans="1:30" s="591" customFormat="1" ht="12" customHeight="1" thickTop="1" x14ac:dyDescent="0.15">
      <c r="A298" s="571" t="s">
        <v>29</v>
      </c>
      <c r="B298" s="572" t="str">
        <f t="shared" si="25"/>
        <v>284</v>
      </c>
      <c r="C298" s="915" t="s">
        <v>84</v>
      </c>
      <c r="D298" s="903" t="s">
        <v>85</v>
      </c>
      <c r="E298" s="845" t="str">
        <f t="shared" si="27"/>
        <v>284</v>
      </c>
      <c r="F298" s="638" t="str">
        <f t="shared" si="23"/>
        <v>ΜΑΓΝΗΣΙΑ</v>
      </c>
      <c r="G298" s="639" t="str">
        <f t="shared" si="24"/>
        <v>284Α</v>
      </c>
      <c r="H298" s="578" t="s">
        <v>3</v>
      </c>
      <c r="I298" s="579" t="s">
        <v>8</v>
      </c>
      <c r="J298" s="1085">
        <v>0</v>
      </c>
      <c r="K298" s="1086"/>
      <c r="L298" s="1087"/>
      <c r="M298" s="1088">
        <v>0</v>
      </c>
      <c r="N298" s="1466" t="s">
        <v>444</v>
      </c>
      <c r="O298" s="1089" t="s">
        <v>380</v>
      </c>
      <c r="P298" s="647" t="s">
        <v>381</v>
      </c>
      <c r="Q298" s="1090">
        <v>2421046410</v>
      </c>
      <c r="R298" s="520" t="s">
        <v>298</v>
      </c>
      <c r="S298" s="1091"/>
      <c r="T298" s="1091"/>
      <c r="U298" s="1091"/>
      <c r="V298" s="1091"/>
      <c r="W298" s="1091"/>
      <c r="X298" s="1091"/>
      <c r="Y298" s="587"/>
      <c r="Z298" s="587"/>
      <c r="AA298" s="587"/>
      <c r="AB298" s="587"/>
      <c r="AC298" s="733"/>
      <c r="AD298" s="1092"/>
    </row>
    <row r="299" spans="1:30" s="591" customFormat="1" ht="12" customHeight="1" x14ac:dyDescent="0.15">
      <c r="A299" s="571" t="s">
        <v>29</v>
      </c>
      <c r="B299" s="572" t="str">
        <f t="shared" si="25"/>
        <v>284</v>
      </c>
      <c r="C299" s="915" t="s">
        <v>84</v>
      </c>
      <c r="D299" s="907" t="s">
        <v>85</v>
      </c>
      <c r="E299" s="681" t="str">
        <f t="shared" si="27"/>
        <v>284</v>
      </c>
      <c r="F299" s="594" t="str">
        <f t="shared" si="23"/>
        <v>ΜΑΓΝΗΣΙΑ</v>
      </c>
      <c r="G299" s="595" t="str">
        <f t="shared" si="24"/>
        <v>284Α</v>
      </c>
      <c r="H299" s="578" t="s">
        <v>3</v>
      </c>
      <c r="I299" s="579" t="s">
        <v>9</v>
      </c>
      <c r="J299" s="1085">
        <v>5</v>
      </c>
      <c r="K299" s="1093"/>
      <c r="L299" s="1087">
        <v>1</v>
      </c>
      <c r="M299" s="1088"/>
      <c r="N299" s="1458"/>
      <c r="O299" s="1089" t="s">
        <v>380</v>
      </c>
      <c r="P299" s="585" t="s">
        <v>381</v>
      </c>
      <c r="Q299" s="1090">
        <v>2421046410</v>
      </c>
      <c r="R299" s="520" t="s">
        <v>298</v>
      </c>
      <c r="S299" s="1091"/>
      <c r="T299" s="1091"/>
      <c r="U299" s="1091"/>
      <c r="V299" s="1091"/>
      <c r="W299" s="1091"/>
      <c r="X299" s="1091"/>
      <c r="Y299" s="600"/>
      <c r="Z299" s="600"/>
      <c r="AA299" s="600"/>
      <c r="AB299" s="600"/>
      <c r="AC299" s="733"/>
      <c r="AD299" s="1092"/>
    </row>
    <row r="300" spans="1:30" s="591" customFormat="1" ht="12" customHeight="1" x14ac:dyDescent="0.15">
      <c r="A300" s="571" t="s">
        <v>29</v>
      </c>
      <c r="B300" s="572" t="str">
        <f t="shared" si="25"/>
        <v>284</v>
      </c>
      <c r="C300" s="915" t="s">
        <v>84</v>
      </c>
      <c r="D300" s="907" t="s">
        <v>85</v>
      </c>
      <c r="E300" s="681" t="str">
        <f t="shared" si="27"/>
        <v>284</v>
      </c>
      <c r="F300" s="594" t="str">
        <f t="shared" si="23"/>
        <v>ΜΑΓΝΗΣΙΑ</v>
      </c>
      <c r="G300" s="595" t="str">
        <f t="shared" si="24"/>
        <v>284Α</v>
      </c>
      <c r="H300" s="596" t="s">
        <v>4</v>
      </c>
      <c r="I300" s="602" t="s">
        <v>8</v>
      </c>
      <c r="J300" s="1094">
        <v>12</v>
      </c>
      <c r="K300" s="1093"/>
      <c r="L300" s="1095"/>
      <c r="M300" s="1096">
        <v>2</v>
      </c>
      <c r="N300" s="1458"/>
      <c r="O300" s="1097" t="s">
        <v>380</v>
      </c>
      <c r="P300" s="585" t="s">
        <v>381</v>
      </c>
      <c r="Q300" s="1098">
        <v>2421046410</v>
      </c>
      <c r="R300" s="522" t="s">
        <v>298</v>
      </c>
      <c r="S300" s="1099"/>
      <c r="T300" s="1099"/>
      <c r="U300" s="1099"/>
      <c r="V300" s="1099"/>
      <c r="W300" s="1099"/>
      <c r="X300" s="1099"/>
      <c r="Y300" s="600"/>
      <c r="Z300" s="600"/>
      <c r="AA300" s="600"/>
      <c r="AB300" s="600"/>
      <c r="AC300" s="608"/>
      <c r="AD300" s="1100"/>
    </row>
    <row r="301" spans="1:30" s="591" customFormat="1" ht="12" customHeight="1" x14ac:dyDescent="0.15">
      <c r="A301" s="571" t="s">
        <v>29</v>
      </c>
      <c r="B301" s="572" t="str">
        <f t="shared" si="25"/>
        <v>284</v>
      </c>
      <c r="C301" s="915" t="s">
        <v>84</v>
      </c>
      <c r="D301" s="907" t="s">
        <v>85</v>
      </c>
      <c r="E301" s="681" t="str">
        <f t="shared" si="27"/>
        <v>284</v>
      </c>
      <c r="F301" s="594" t="str">
        <f t="shared" si="23"/>
        <v>ΜΑΓΝΗΣΙΑ</v>
      </c>
      <c r="G301" s="595" t="str">
        <f t="shared" si="24"/>
        <v>284Α</v>
      </c>
      <c r="H301" s="596" t="s">
        <v>4</v>
      </c>
      <c r="I301" s="602" t="s">
        <v>9</v>
      </c>
      <c r="J301" s="1094">
        <v>24</v>
      </c>
      <c r="K301" s="1093"/>
      <c r="L301" s="1095">
        <v>2</v>
      </c>
      <c r="M301" s="1096"/>
      <c r="N301" s="1458"/>
      <c r="O301" s="1097" t="s">
        <v>380</v>
      </c>
      <c r="P301" s="585" t="s">
        <v>381</v>
      </c>
      <c r="Q301" s="1098">
        <v>2421046410</v>
      </c>
      <c r="R301" s="522" t="s">
        <v>298</v>
      </c>
      <c r="S301" s="1099"/>
      <c r="T301" s="1099"/>
      <c r="U301" s="1099"/>
      <c r="V301" s="1099"/>
      <c r="W301" s="1099"/>
      <c r="X301" s="1099"/>
      <c r="Y301" s="600"/>
      <c r="Z301" s="600"/>
      <c r="AA301" s="600"/>
      <c r="AB301" s="600"/>
      <c r="AC301" s="608"/>
      <c r="AD301" s="1100"/>
    </row>
    <row r="302" spans="1:30" s="591" customFormat="1" ht="12" customHeight="1" x14ac:dyDescent="0.15">
      <c r="A302" s="571" t="s">
        <v>29</v>
      </c>
      <c r="B302" s="572" t="str">
        <f t="shared" si="25"/>
        <v>284</v>
      </c>
      <c r="C302" s="915" t="s">
        <v>84</v>
      </c>
      <c r="D302" s="911" t="s">
        <v>85</v>
      </c>
      <c r="E302" s="681" t="str">
        <f t="shared" si="27"/>
        <v>284</v>
      </c>
      <c r="F302" s="594" t="str">
        <f t="shared" si="23"/>
        <v>ΜΑΓΝΗΣΙΑ</v>
      </c>
      <c r="G302" s="595" t="str">
        <f t="shared" si="24"/>
        <v>284Α</v>
      </c>
      <c r="H302" s="596" t="s">
        <v>5</v>
      </c>
      <c r="I302" s="602" t="s">
        <v>8</v>
      </c>
      <c r="J302" s="1094">
        <v>27</v>
      </c>
      <c r="K302" s="1093">
        <f>SUM(J298:J307)</f>
        <v>171</v>
      </c>
      <c r="L302" s="1095"/>
      <c r="M302" s="1096">
        <v>2</v>
      </c>
      <c r="N302" s="1458"/>
      <c r="O302" s="1101" t="s">
        <v>380</v>
      </c>
      <c r="P302" s="612" t="s">
        <v>381</v>
      </c>
      <c r="Q302" s="1102">
        <v>2421046410</v>
      </c>
      <c r="R302" s="443" t="s">
        <v>298</v>
      </c>
      <c r="S302" s="1099">
        <v>10</v>
      </c>
      <c r="T302" s="1099">
        <v>6</v>
      </c>
      <c r="U302" s="1099">
        <v>4</v>
      </c>
      <c r="V302" s="1099">
        <v>9</v>
      </c>
      <c r="W302" s="1099">
        <v>5</v>
      </c>
      <c r="X302" s="1099">
        <v>5</v>
      </c>
      <c r="Y302" s="600" t="s">
        <v>130</v>
      </c>
      <c r="Z302" s="600" t="s">
        <v>137</v>
      </c>
      <c r="AA302" s="600" t="s">
        <v>130</v>
      </c>
      <c r="AB302" s="600" t="s">
        <v>137</v>
      </c>
      <c r="AC302" s="608" t="s">
        <v>130</v>
      </c>
      <c r="AD302" s="1100"/>
    </row>
    <row r="303" spans="1:30" s="591" customFormat="1" ht="12" customHeight="1" x14ac:dyDescent="0.15">
      <c r="A303" s="571" t="s">
        <v>29</v>
      </c>
      <c r="B303" s="572" t="str">
        <f t="shared" si="25"/>
        <v>284</v>
      </c>
      <c r="C303" s="915" t="s">
        <v>84</v>
      </c>
      <c r="D303" s="907" t="s">
        <v>85</v>
      </c>
      <c r="E303" s="681" t="str">
        <f t="shared" si="27"/>
        <v>284</v>
      </c>
      <c r="F303" s="594" t="str">
        <f t="shared" si="23"/>
        <v>ΜΑΓΝΗΣΙΑ</v>
      </c>
      <c r="G303" s="595" t="str">
        <f t="shared" si="24"/>
        <v>284Α</v>
      </c>
      <c r="H303" s="596" t="s">
        <v>5</v>
      </c>
      <c r="I303" s="602" t="s">
        <v>9</v>
      </c>
      <c r="J303" s="1094">
        <v>24</v>
      </c>
      <c r="K303" s="1093"/>
      <c r="L303" s="1095">
        <v>2</v>
      </c>
      <c r="M303" s="1096"/>
      <c r="N303" s="1458"/>
      <c r="O303" s="1097" t="s">
        <v>380</v>
      </c>
      <c r="P303" s="585" t="s">
        <v>381</v>
      </c>
      <c r="Q303" s="1098">
        <v>2421046410</v>
      </c>
      <c r="R303" s="522" t="s">
        <v>298</v>
      </c>
      <c r="S303" s="1099"/>
      <c r="T303" s="1099"/>
      <c r="U303" s="1099"/>
      <c r="V303" s="1099"/>
      <c r="W303" s="1099"/>
      <c r="X303" s="1099"/>
      <c r="Y303" s="600"/>
      <c r="Z303" s="600"/>
      <c r="AA303" s="600"/>
      <c r="AB303" s="600"/>
      <c r="AC303" s="608"/>
      <c r="AD303" s="1100"/>
    </row>
    <row r="304" spans="1:30" s="591" customFormat="1" ht="12" customHeight="1" x14ac:dyDescent="0.15">
      <c r="A304" s="571" t="s">
        <v>29</v>
      </c>
      <c r="B304" s="572" t="str">
        <f t="shared" si="25"/>
        <v>284</v>
      </c>
      <c r="C304" s="915" t="s">
        <v>84</v>
      </c>
      <c r="D304" s="907" t="s">
        <v>85</v>
      </c>
      <c r="E304" s="681" t="str">
        <f t="shared" si="27"/>
        <v>284</v>
      </c>
      <c r="F304" s="594" t="str">
        <f t="shared" si="23"/>
        <v>ΜΑΓΝΗΣΙΑ</v>
      </c>
      <c r="G304" s="595" t="str">
        <f t="shared" si="24"/>
        <v>284Α</v>
      </c>
      <c r="H304" s="596" t="s">
        <v>7</v>
      </c>
      <c r="I304" s="602" t="s">
        <v>8</v>
      </c>
      <c r="J304" s="1094">
        <v>4</v>
      </c>
      <c r="K304" s="1093"/>
      <c r="L304" s="1095"/>
      <c r="M304" s="1096">
        <v>1</v>
      </c>
      <c r="N304" s="1458"/>
      <c r="O304" s="1097" t="s">
        <v>380</v>
      </c>
      <c r="P304" s="585" t="s">
        <v>381</v>
      </c>
      <c r="Q304" s="1098">
        <v>2421046410</v>
      </c>
      <c r="R304" s="522" t="s">
        <v>298</v>
      </c>
      <c r="S304" s="1099"/>
      <c r="T304" s="1099"/>
      <c r="U304" s="1099"/>
      <c r="V304" s="1099"/>
      <c r="W304" s="1099"/>
      <c r="X304" s="1099"/>
      <c r="Y304" s="600"/>
      <c r="Z304" s="600"/>
      <c r="AA304" s="600"/>
      <c r="AB304" s="600"/>
      <c r="AC304" s="608"/>
      <c r="AD304" s="1100"/>
    </row>
    <row r="305" spans="1:30" s="591" customFormat="1" ht="12" customHeight="1" x14ac:dyDescent="0.15">
      <c r="A305" s="571" t="s">
        <v>29</v>
      </c>
      <c r="B305" s="572" t="str">
        <f t="shared" si="25"/>
        <v>284</v>
      </c>
      <c r="C305" s="915" t="s">
        <v>84</v>
      </c>
      <c r="D305" s="907" t="s">
        <v>85</v>
      </c>
      <c r="E305" s="681" t="str">
        <f t="shared" si="27"/>
        <v>284</v>
      </c>
      <c r="F305" s="594" t="str">
        <f t="shared" si="23"/>
        <v>ΜΑΓΝΗΣΙΑ</v>
      </c>
      <c r="G305" s="595" t="str">
        <f t="shared" si="24"/>
        <v>284Α</v>
      </c>
      <c r="H305" s="596" t="s">
        <v>7</v>
      </c>
      <c r="I305" s="602" t="s">
        <v>9</v>
      </c>
      <c r="J305" s="1094">
        <v>47</v>
      </c>
      <c r="K305" s="1093"/>
      <c r="L305" s="1095">
        <v>3</v>
      </c>
      <c r="M305" s="1096"/>
      <c r="N305" s="1458"/>
      <c r="O305" s="1097" t="s">
        <v>380</v>
      </c>
      <c r="P305" s="585" t="s">
        <v>381</v>
      </c>
      <c r="Q305" s="1098">
        <v>2421046410</v>
      </c>
      <c r="R305" s="522" t="s">
        <v>298</v>
      </c>
      <c r="S305" s="1099"/>
      <c r="T305" s="1099"/>
      <c r="U305" s="1099"/>
      <c r="V305" s="1099"/>
      <c r="W305" s="1099"/>
      <c r="X305" s="1099"/>
      <c r="Y305" s="600"/>
      <c r="Z305" s="600"/>
      <c r="AA305" s="600"/>
      <c r="AB305" s="600"/>
      <c r="AC305" s="608"/>
      <c r="AD305" s="1100"/>
    </row>
    <row r="306" spans="1:30" s="591" customFormat="1" ht="12" customHeight="1" x14ac:dyDescent="0.15">
      <c r="A306" s="571" t="s">
        <v>29</v>
      </c>
      <c r="B306" s="572" t="str">
        <f t="shared" si="25"/>
        <v>284</v>
      </c>
      <c r="C306" s="915" t="s">
        <v>84</v>
      </c>
      <c r="D306" s="907" t="s">
        <v>85</v>
      </c>
      <c r="E306" s="681" t="str">
        <f t="shared" si="27"/>
        <v>284</v>
      </c>
      <c r="F306" s="623" t="str">
        <f t="shared" si="23"/>
        <v>ΜΑΓΝΗΣΙΑ</v>
      </c>
      <c r="G306" s="595" t="str">
        <f t="shared" si="24"/>
        <v>284Α</v>
      </c>
      <c r="H306" s="625" t="s">
        <v>6</v>
      </c>
      <c r="I306" s="626" t="s">
        <v>8</v>
      </c>
      <c r="J306" s="1103">
        <v>2</v>
      </c>
      <c r="K306" s="1104"/>
      <c r="L306" s="1105"/>
      <c r="M306" s="1106">
        <v>1</v>
      </c>
      <c r="N306" s="1458"/>
      <c r="O306" s="1107" t="s">
        <v>380</v>
      </c>
      <c r="P306" s="585" t="s">
        <v>381</v>
      </c>
      <c r="Q306" s="1108">
        <v>2421046410</v>
      </c>
      <c r="R306" s="524" t="s">
        <v>298</v>
      </c>
      <c r="S306" s="1109"/>
      <c r="T306" s="1109"/>
      <c r="U306" s="1109"/>
      <c r="V306" s="1109"/>
      <c r="W306" s="1109"/>
      <c r="X306" s="1109"/>
      <c r="Y306" s="600"/>
      <c r="Z306" s="600"/>
      <c r="AA306" s="600"/>
      <c r="AB306" s="600"/>
      <c r="AC306" s="635"/>
      <c r="AD306" s="1110"/>
    </row>
    <row r="307" spans="1:30" s="591" customFormat="1" ht="12" customHeight="1" thickBot="1" x14ac:dyDescent="0.2">
      <c r="A307" s="571" t="s">
        <v>29</v>
      </c>
      <c r="B307" s="572" t="str">
        <f t="shared" si="25"/>
        <v>284</v>
      </c>
      <c r="C307" s="915" t="s">
        <v>84</v>
      </c>
      <c r="D307" s="914" t="s">
        <v>85</v>
      </c>
      <c r="E307" s="748" t="str">
        <f t="shared" si="27"/>
        <v>284</v>
      </c>
      <c r="F307" s="1055" t="str">
        <f t="shared" si="23"/>
        <v>ΜΑΓΝΗΣΙΑ</v>
      </c>
      <c r="G307" s="785" t="str">
        <f t="shared" si="24"/>
        <v>284Α</v>
      </c>
      <c r="H307" s="625" t="s">
        <v>6</v>
      </c>
      <c r="I307" s="626" t="s">
        <v>9</v>
      </c>
      <c r="J307" s="1103">
        <v>26</v>
      </c>
      <c r="K307" s="1111"/>
      <c r="L307" s="1105">
        <v>2</v>
      </c>
      <c r="M307" s="1106"/>
      <c r="N307" s="1459"/>
      <c r="O307" s="1107" t="s">
        <v>380</v>
      </c>
      <c r="P307" s="790" t="s">
        <v>381</v>
      </c>
      <c r="Q307" s="1108">
        <v>2421046410</v>
      </c>
      <c r="R307" s="524" t="s">
        <v>298</v>
      </c>
      <c r="S307" s="1109"/>
      <c r="T307" s="1109"/>
      <c r="U307" s="1109"/>
      <c r="V307" s="1109"/>
      <c r="W307" s="1109"/>
      <c r="X307" s="1109"/>
      <c r="Y307" s="760"/>
      <c r="Z307" s="760"/>
      <c r="AA307" s="760"/>
      <c r="AB307" s="760"/>
      <c r="AC307" s="635"/>
      <c r="AD307" s="1110"/>
    </row>
    <row r="308" spans="1:30" s="591" customFormat="1" ht="12" customHeight="1" thickTop="1" x14ac:dyDescent="0.15">
      <c r="A308" s="571" t="s">
        <v>30</v>
      </c>
      <c r="B308" s="572" t="str">
        <f t="shared" si="25"/>
        <v>289</v>
      </c>
      <c r="C308" s="915" t="s">
        <v>84</v>
      </c>
      <c r="D308" s="903" t="s">
        <v>115</v>
      </c>
      <c r="E308" s="861" t="str">
        <f t="shared" si="27"/>
        <v>289</v>
      </c>
      <c r="F308" s="576" t="str">
        <f t="shared" si="23"/>
        <v>ΤΡΙΚΑΛΑ</v>
      </c>
      <c r="G308" s="577" t="str">
        <f t="shared" si="24"/>
        <v>289Α</v>
      </c>
      <c r="H308" s="640" t="s">
        <v>3</v>
      </c>
      <c r="I308" s="641" t="s">
        <v>8</v>
      </c>
      <c r="J308" s="1112">
        <v>0</v>
      </c>
      <c r="K308" s="1086"/>
      <c r="L308" s="1113"/>
      <c r="M308" s="1114">
        <v>0</v>
      </c>
      <c r="N308" s="1466" t="s">
        <v>445</v>
      </c>
      <c r="O308" s="1115" t="s">
        <v>382</v>
      </c>
      <c r="P308" s="585" t="s">
        <v>383</v>
      </c>
      <c r="Q308" s="1116">
        <v>2431022571</v>
      </c>
      <c r="R308" s="525" t="s">
        <v>299</v>
      </c>
      <c r="S308" s="1117">
        <v>0</v>
      </c>
      <c r="T308" s="1117">
        <v>0</v>
      </c>
      <c r="U308" s="1117">
        <v>0</v>
      </c>
      <c r="V308" s="1117">
        <v>0</v>
      </c>
      <c r="W308" s="1117">
        <v>0</v>
      </c>
      <c r="X308" s="1117" t="s">
        <v>300</v>
      </c>
      <c r="Y308" s="599" t="s">
        <v>130</v>
      </c>
      <c r="Z308" s="599" t="s">
        <v>137</v>
      </c>
      <c r="AA308" s="599" t="s">
        <v>130</v>
      </c>
      <c r="AB308" s="599" t="s">
        <v>137</v>
      </c>
      <c r="AC308" s="587" t="s">
        <v>130</v>
      </c>
      <c r="AD308" s="1118"/>
    </row>
    <row r="309" spans="1:30" s="591" customFormat="1" ht="12" customHeight="1" x14ac:dyDescent="0.15">
      <c r="A309" s="571" t="s">
        <v>30</v>
      </c>
      <c r="B309" s="572" t="str">
        <f t="shared" si="25"/>
        <v>289</v>
      </c>
      <c r="C309" s="915" t="s">
        <v>84</v>
      </c>
      <c r="D309" s="907" t="s">
        <v>115</v>
      </c>
      <c r="E309" s="681" t="str">
        <f t="shared" si="27"/>
        <v>289</v>
      </c>
      <c r="F309" s="594" t="str">
        <f t="shared" si="23"/>
        <v>ΤΡΙΚΑΛΑ</v>
      </c>
      <c r="G309" s="595" t="str">
        <f t="shared" si="24"/>
        <v>289Α</v>
      </c>
      <c r="H309" s="578" t="s">
        <v>3</v>
      </c>
      <c r="I309" s="579" t="s">
        <v>9</v>
      </c>
      <c r="J309" s="1085">
        <v>4</v>
      </c>
      <c r="K309" s="1093"/>
      <c r="L309" s="1087">
        <v>1</v>
      </c>
      <c r="M309" s="1088"/>
      <c r="N309" s="1458"/>
      <c r="O309" s="1089" t="s">
        <v>382</v>
      </c>
      <c r="P309" s="585" t="s">
        <v>383</v>
      </c>
      <c r="Q309" s="1090">
        <v>2431022571</v>
      </c>
      <c r="R309" s="520" t="s">
        <v>299</v>
      </c>
      <c r="S309" s="1091">
        <v>1</v>
      </c>
      <c r="T309" s="1091">
        <v>0</v>
      </c>
      <c r="U309" s="1091">
        <v>0</v>
      </c>
      <c r="V309" s="1091">
        <v>1</v>
      </c>
      <c r="W309" s="1091">
        <v>1</v>
      </c>
      <c r="X309" s="1091"/>
      <c r="Y309" s="600"/>
      <c r="Z309" s="600"/>
      <c r="AA309" s="600"/>
      <c r="AB309" s="600"/>
      <c r="AC309" s="733"/>
      <c r="AD309" s="1092"/>
    </row>
    <row r="310" spans="1:30" s="591" customFormat="1" ht="12" customHeight="1" x14ac:dyDescent="0.15">
      <c r="A310" s="571" t="s">
        <v>30</v>
      </c>
      <c r="B310" s="572" t="str">
        <f t="shared" si="25"/>
        <v>289</v>
      </c>
      <c r="C310" s="915" t="s">
        <v>84</v>
      </c>
      <c r="D310" s="907" t="s">
        <v>115</v>
      </c>
      <c r="E310" s="681" t="str">
        <f t="shared" si="27"/>
        <v>289</v>
      </c>
      <c r="F310" s="594" t="str">
        <f t="shared" si="23"/>
        <v>ΤΡΙΚΑΛΑ</v>
      </c>
      <c r="G310" s="595" t="str">
        <f t="shared" si="24"/>
        <v>289Α</v>
      </c>
      <c r="H310" s="596" t="s">
        <v>4</v>
      </c>
      <c r="I310" s="602" t="s">
        <v>8</v>
      </c>
      <c r="J310" s="1094">
        <v>7</v>
      </c>
      <c r="K310" s="1093"/>
      <c r="L310" s="1095"/>
      <c r="M310" s="1096">
        <v>1</v>
      </c>
      <c r="N310" s="1458"/>
      <c r="O310" s="1097" t="s">
        <v>382</v>
      </c>
      <c r="P310" s="585" t="s">
        <v>383</v>
      </c>
      <c r="Q310" s="1098">
        <v>2431022571</v>
      </c>
      <c r="R310" s="522" t="s">
        <v>299</v>
      </c>
      <c r="S310" s="1099">
        <v>0</v>
      </c>
      <c r="T310" s="1099">
        <v>1</v>
      </c>
      <c r="U310" s="1099">
        <v>1</v>
      </c>
      <c r="V310" s="1099">
        <v>0</v>
      </c>
      <c r="W310" s="1099">
        <v>1</v>
      </c>
      <c r="X310" s="1099"/>
      <c r="Y310" s="600"/>
      <c r="Z310" s="600"/>
      <c r="AA310" s="600"/>
      <c r="AB310" s="600"/>
      <c r="AC310" s="608"/>
      <c r="AD310" s="1100"/>
    </row>
    <row r="311" spans="1:30" s="591" customFormat="1" ht="12" customHeight="1" x14ac:dyDescent="0.15">
      <c r="A311" s="571" t="s">
        <v>30</v>
      </c>
      <c r="B311" s="572" t="str">
        <f t="shared" si="25"/>
        <v>289</v>
      </c>
      <c r="C311" s="915" t="s">
        <v>84</v>
      </c>
      <c r="D311" s="907" t="s">
        <v>115</v>
      </c>
      <c r="E311" s="681" t="str">
        <f t="shared" si="27"/>
        <v>289</v>
      </c>
      <c r="F311" s="594" t="str">
        <f t="shared" si="23"/>
        <v>ΤΡΙΚΑΛΑ</v>
      </c>
      <c r="G311" s="595" t="str">
        <f t="shared" si="24"/>
        <v>289Α</v>
      </c>
      <c r="H311" s="596" t="s">
        <v>4</v>
      </c>
      <c r="I311" s="602" t="s">
        <v>9</v>
      </c>
      <c r="J311" s="1094">
        <v>18</v>
      </c>
      <c r="K311" s="1093"/>
      <c r="L311" s="1095">
        <v>1</v>
      </c>
      <c r="M311" s="1096"/>
      <c r="N311" s="1458"/>
      <c r="O311" s="1097" t="s">
        <v>382</v>
      </c>
      <c r="P311" s="585" t="s">
        <v>383</v>
      </c>
      <c r="Q311" s="1098">
        <v>2431022571</v>
      </c>
      <c r="R311" s="522" t="s">
        <v>299</v>
      </c>
      <c r="S311" s="1099">
        <v>1</v>
      </c>
      <c r="T311" s="1099">
        <v>0</v>
      </c>
      <c r="U311" s="1099">
        <v>0</v>
      </c>
      <c r="V311" s="1099">
        <v>2</v>
      </c>
      <c r="W311" s="1099">
        <v>2</v>
      </c>
      <c r="X311" s="1099"/>
      <c r="Y311" s="600"/>
      <c r="Z311" s="600"/>
      <c r="AA311" s="600"/>
      <c r="AB311" s="600"/>
      <c r="AC311" s="608"/>
      <c r="AD311" s="1100"/>
    </row>
    <row r="312" spans="1:30" s="591" customFormat="1" ht="12" customHeight="1" x14ac:dyDescent="0.15">
      <c r="A312" s="571" t="s">
        <v>30</v>
      </c>
      <c r="B312" s="572" t="str">
        <f t="shared" si="25"/>
        <v>289</v>
      </c>
      <c r="C312" s="915" t="s">
        <v>84</v>
      </c>
      <c r="D312" s="911" t="s">
        <v>115</v>
      </c>
      <c r="E312" s="681" t="str">
        <f t="shared" si="27"/>
        <v>289</v>
      </c>
      <c r="F312" s="594" t="str">
        <f t="shared" si="23"/>
        <v>ΤΡΙΚΑΛΑ</v>
      </c>
      <c r="G312" s="595" t="str">
        <f t="shared" si="24"/>
        <v>289Α</v>
      </c>
      <c r="H312" s="596" t="s">
        <v>5</v>
      </c>
      <c r="I312" s="602" t="s">
        <v>8</v>
      </c>
      <c r="J312" s="1094">
        <v>9</v>
      </c>
      <c r="K312" s="1093">
        <f>SUM(J308:J317)</f>
        <v>104</v>
      </c>
      <c r="L312" s="1095"/>
      <c r="M312" s="1096">
        <v>1</v>
      </c>
      <c r="N312" s="1458"/>
      <c r="O312" s="1101" t="s">
        <v>382</v>
      </c>
      <c r="P312" s="612" t="s">
        <v>383</v>
      </c>
      <c r="Q312" s="1102">
        <v>2431022571</v>
      </c>
      <c r="R312" s="443" t="s">
        <v>299</v>
      </c>
      <c r="S312" s="1099">
        <v>0</v>
      </c>
      <c r="T312" s="1099">
        <v>1</v>
      </c>
      <c r="U312" s="1099">
        <v>1</v>
      </c>
      <c r="V312" s="1099">
        <v>0</v>
      </c>
      <c r="W312" s="1099">
        <v>1</v>
      </c>
      <c r="X312" s="1099"/>
      <c r="Y312" s="600"/>
      <c r="Z312" s="600"/>
      <c r="AA312" s="600"/>
      <c r="AB312" s="600"/>
      <c r="AC312" s="608"/>
      <c r="AD312" s="1100"/>
    </row>
    <row r="313" spans="1:30" s="591" customFormat="1" ht="12" customHeight="1" x14ac:dyDescent="0.15">
      <c r="A313" s="571" t="s">
        <v>30</v>
      </c>
      <c r="B313" s="572" t="str">
        <f t="shared" si="25"/>
        <v>289</v>
      </c>
      <c r="C313" s="915" t="s">
        <v>84</v>
      </c>
      <c r="D313" s="907" t="s">
        <v>115</v>
      </c>
      <c r="E313" s="681" t="str">
        <f t="shared" si="27"/>
        <v>289</v>
      </c>
      <c r="F313" s="594" t="str">
        <f t="shared" si="23"/>
        <v>ΤΡΙΚΑΛΑ</v>
      </c>
      <c r="G313" s="595" t="str">
        <f t="shared" si="24"/>
        <v>289Α</v>
      </c>
      <c r="H313" s="596" t="s">
        <v>5</v>
      </c>
      <c r="I313" s="602" t="s">
        <v>9</v>
      </c>
      <c r="J313" s="1094">
        <v>29</v>
      </c>
      <c r="K313" s="1093"/>
      <c r="L313" s="1095">
        <v>2</v>
      </c>
      <c r="M313" s="1096"/>
      <c r="N313" s="1458"/>
      <c r="O313" s="1097" t="s">
        <v>382</v>
      </c>
      <c r="P313" s="585" t="s">
        <v>383</v>
      </c>
      <c r="Q313" s="1098">
        <v>2431022571</v>
      </c>
      <c r="R313" s="522" t="s">
        <v>299</v>
      </c>
      <c r="S313" s="1099">
        <v>2</v>
      </c>
      <c r="T313" s="1099">
        <v>0</v>
      </c>
      <c r="U313" s="1099">
        <v>0</v>
      </c>
      <c r="V313" s="1099">
        <v>3</v>
      </c>
      <c r="W313" s="1099">
        <v>3</v>
      </c>
      <c r="X313" s="1099"/>
      <c r="Y313" s="600"/>
      <c r="Z313" s="600"/>
      <c r="AA313" s="600"/>
      <c r="AB313" s="600"/>
      <c r="AC313" s="608"/>
      <c r="AD313" s="1100"/>
    </row>
    <row r="314" spans="1:30" s="591" customFormat="1" ht="12" customHeight="1" x14ac:dyDescent="0.15">
      <c r="A314" s="571" t="s">
        <v>30</v>
      </c>
      <c r="B314" s="572" t="str">
        <f t="shared" si="25"/>
        <v>289</v>
      </c>
      <c r="C314" s="915" t="s">
        <v>84</v>
      </c>
      <c r="D314" s="907" t="s">
        <v>115</v>
      </c>
      <c r="E314" s="681" t="str">
        <f t="shared" si="27"/>
        <v>289</v>
      </c>
      <c r="F314" s="594" t="str">
        <f t="shared" si="23"/>
        <v>ΤΡΙΚΑΛΑ</v>
      </c>
      <c r="G314" s="595" t="str">
        <f t="shared" si="24"/>
        <v>289Α</v>
      </c>
      <c r="H314" s="596" t="s">
        <v>7</v>
      </c>
      <c r="I314" s="602" t="s">
        <v>8</v>
      </c>
      <c r="J314" s="1094">
        <v>0</v>
      </c>
      <c r="K314" s="1093"/>
      <c r="L314" s="1095"/>
      <c r="M314" s="1096">
        <v>0</v>
      </c>
      <c r="N314" s="1458"/>
      <c r="O314" s="1097" t="s">
        <v>382</v>
      </c>
      <c r="P314" s="585" t="s">
        <v>383</v>
      </c>
      <c r="Q314" s="1098">
        <v>2431022571</v>
      </c>
      <c r="R314" s="522" t="s">
        <v>299</v>
      </c>
      <c r="S314" s="1099">
        <v>0</v>
      </c>
      <c r="T314" s="1099">
        <v>0</v>
      </c>
      <c r="U314" s="1099">
        <v>0</v>
      </c>
      <c r="V314" s="1099">
        <v>0</v>
      </c>
      <c r="W314" s="1099">
        <v>0</v>
      </c>
      <c r="X314" s="1099"/>
      <c r="Y314" s="600"/>
      <c r="Z314" s="600"/>
      <c r="AA314" s="600"/>
      <c r="AB314" s="600"/>
      <c r="AC314" s="608"/>
      <c r="AD314" s="1100"/>
    </row>
    <row r="315" spans="1:30" s="591" customFormat="1" ht="12" customHeight="1" x14ac:dyDescent="0.15">
      <c r="A315" s="571" t="s">
        <v>30</v>
      </c>
      <c r="B315" s="572" t="str">
        <f t="shared" si="25"/>
        <v>289</v>
      </c>
      <c r="C315" s="915" t="s">
        <v>84</v>
      </c>
      <c r="D315" s="907" t="s">
        <v>115</v>
      </c>
      <c r="E315" s="681" t="str">
        <f t="shared" si="27"/>
        <v>289</v>
      </c>
      <c r="F315" s="594" t="str">
        <f t="shared" si="23"/>
        <v>ΤΡΙΚΑΛΑ</v>
      </c>
      <c r="G315" s="595" t="str">
        <f t="shared" si="24"/>
        <v>289Α</v>
      </c>
      <c r="H315" s="596" t="s">
        <v>7</v>
      </c>
      <c r="I315" s="602" t="s">
        <v>9</v>
      </c>
      <c r="J315" s="1094">
        <v>23</v>
      </c>
      <c r="K315" s="1093"/>
      <c r="L315" s="1095">
        <v>2</v>
      </c>
      <c r="M315" s="1096"/>
      <c r="N315" s="1458"/>
      <c r="O315" s="1097" t="s">
        <v>382</v>
      </c>
      <c r="P315" s="585" t="s">
        <v>383</v>
      </c>
      <c r="Q315" s="1098">
        <v>2431022571</v>
      </c>
      <c r="R315" s="522" t="s">
        <v>299</v>
      </c>
      <c r="S315" s="1099">
        <v>2</v>
      </c>
      <c r="T315" s="1099">
        <v>0</v>
      </c>
      <c r="U315" s="1099">
        <v>0</v>
      </c>
      <c r="V315" s="1099">
        <v>2</v>
      </c>
      <c r="W315" s="1099">
        <v>2</v>
      </c>
      <c r="X315" s="1099"/>
      <c r="Y315" s="600"/>
      <c r="Z315" s="600"/>
      <c r="AA315" s="600"/>
      <c r="AB315" s="600"/>
      <c r="AC315" s="608"/>
      <c r="AD315" s="1100"/>
    </row>
    <row r="316" spans="1:30" s="591" customFormat="1" ht="12" customHeight="1" x14ac:dyDescent="0.15">
      <c r="A316" s="571" t="s">
        <v>30</v>
      </c>
      <c r="B316" s="572" t="str">
        <f t="shared" si="25"/>
        <v>289</v>
      </c>
      <c r="C316" s="915" t="s">
        <v>84</v>
      </c>
      <c r="D316" s="907" t="s">
        <v>115</v>
      </c>
      <c r="E316" s="681" t="str">
        <f t="shared" si="27"/>
        <v>289</v>
      </c>
      <c r="F316" s="623" t="str">
        <f t="shared" si="23"/>
        <v>ΤΡΙΚΑΛΑ</v>
      </c>
      <c r="G316" s="595" t="str">
        <f t="shared" si="24"/>
        <v>289Α</v>
      </c>
      <c r="H316" s="625" t="s">
        <v>6</v>
      </c>
      <c r="I316" s="626" t="s">
        <v>8</v>
      </c>
      <c r="J316" s="1103">
        <v>2</v>
      </c>
      <c r="K316" s="1104"/>
      <c r="L316" s="1105"/>
      <c r="M316" s="1106">
        <v>1</v>
      </c>
      <c r="N316" s="1458"/>
      <c r="O316" s="1107" t="s">
        <v>382</v>
      </c>
      <c r="P316" s="585" t="s">
        <v>383</v>
      </c>
      <c r="Q316" s="1108">
        <v>2431022571</v>
      </c>
      <c r="R316" s="524" t="s">
        <v>299</v>
      </c>
      <c r="S316" s="1109">
        <v>0</v>
      </c>
      <c r="T316" s="1109">
        <v>1</v>
      </c>
      <c r="U316" s="1109">
        <v>1</v>
      </c>
      <c r="V316" s="1109">
        <v>0</v>
      </c>
      <c r="W316" s="1109">
        <v>1</v>
      </c>
      <c r="X316" s="1109"/>
      <c r="Y316" s="600"/>
      <c r="Z316" s="600"/>
      <c r="AA316" s="600"/>
      <c r="AB316" s="600"/>
      <c r="AC316" s="635"/>
      <c r="AD316" s="1110"/>
    </row>
    <row r="317" spans="1:30" s="591" customFormat="1" ht="12" customHeight="1" thickBot="1" x14ac:dyDescent="0.2">
      <c r="A317" s="571" t="s">
        <v>30</v>
      </c>
      <c r="B317" s="572" t="str">
        <f t="shared" si="25"/>
        <v>289</v>
      </c>
      <c r="C317" s="915" t="s">
        <v>84</v>
      </c>
      <c r="D317" s="914" t="s">
        <v>115</v>
      </c>
      <c r="E317" s="681" t="str">
        <f t="shared" si="27"/>
        <v>289</v>
      </c>
      <c r="F317" s="1055" t="str">
        <f t="shared" si="23"/>
        <v>ΤΡΙΚΑΛΑ</v>
      </c>
      <c r="G317" s="624" t="str">
        <f t="shared" si="24"/>
        <v>289Α</v>
      </c>
      <c r="H317" s="625" t="s">
        <v>6</v>
      </c>
      <c r="I317" s="626" t="s">
        <v>9</v>
      </c>
      <c r="J317" s="1103">
        <v>12</v>
      </c>
      <c r="K317" s="1111"/>
      <c r="L317" s="1105">
        <v>1</v>
      </c>
      <c r="M317" s="1106"/>
      <c r="N317" s="1459"/>
      <c r="O317" s="1107" t="s">
        <v>382</v>
      </c>
      <c r="P317" s="632" t="s">
        <v>383</v>
      </c>
      <c r="Q317" s="1108">
        <v>2431022571</v>
      </c>
      <c r="R317" s="524" t="s">
        <v>299</v>
      </c>
      <c r="S317" s="1109">
        <v>1</v>
      </c>
      <c r="T317" s="1109">
        <v>0</v>
      </c>
      <c r="U317" s="1109">
        <v>0</v>
      </c>
      <c r="V317" s="1109">
        <v>1</v>
      </c>
      <c r="W317" s="1109">
        <v>1</v>
      </c>
      <c r="X317" s="1109"/>
      <c r="Y317" s="634"/>
      <c r="Z317" s="634"/>
      <c r="AA317" s="634"/>
      <c r="AB317" s="634"/>
      <c r="AC317" s="635"/>
      <c r="AD317" s="1110"/>
    </row>
    <row r="318" spans="1:30" s="591" customFormat="1" ht="12" customHeight="1" thickTop="1" x14ac:dyDescent="0.15">
      <c r="A318" s="571" t="s">
        <v>31</v>
      </c>
      <c r="B318" s="572" t="str">
        <f t="shared" si="25"/>
        <v>291</v>
      </c>
      <c r="C318" s="880" t="s">
        <v>98</v>
      </c>
      <c r="D318" s="907" t="s">
        <v>86</v>
      </c>
      <c r="E318" s="845" t="str">
        <f t="shared" si="27"/>
        <v>291</v>
      </c>
      <c r="F318" s="862" t="str">
        <f t="shared" ref="F318:F372" si="28">RIGHT(A318,LEN(A318)-5)</f>
        <v>ΚΟΖΑΝΗ</v>
      </c>
      <c r="G318" s="639" t="str">
        <f t="shared" ref="G318:G333" si="29">CONCATENATE(E318,"Α")</f>
        <v>291Α</v>
      </c>
      <c r="H318" s="803" t="s">
        <v>3</v>
      </c>
      <c r="I318" s="804" t="s">
        <v>8</v>
      </c>
      <c r="J318" s="881">
        <v>0</v>
      </c>
      <c r="K318" s="814"/>
      <c r="L318" s="882"/>
      <c r="M318" s="883">
        <v>0</v>
      </c>
      <c r="N318" s="1457" t="s">
        <v>446</v>
      </c>
      <c r="O318" s="884" t="s">
        <v>213</v>
      </c>
      <c r="P318" s="647" t="s">
        <v>384</v>
      </c>
      <c r="Q318" s="1119">
        <v>2461029788</v>
      </c>
      <c r="R318" s="485" t="s">
        <v>200</v>
      </c>
      <c r="S318" s="1120"/>
      <c r="T318" s="1120"/>
      <c r="U318" s="1120"/>
      <c r="V318" s="1120"/>
      <c r="W318" s="1120"/>
      <c r="X318" s="1120"/>
      <c r="Y318" s="587"/>
      <c r="Z318" s="587"/>
      <c r="AA318" s="587"/>
      <c r="AB318" s="587"/>
      <c r="AC318" s="589"/>
      <c r="AD318" s="1121"/>
    </row>
    <row r="319" spans="1:30" s="591" customFormat="1" ht="12" customHeight="1" x14ac:dyDescent="0.15">
      <c r="A319" s="571" t="s">
        <v>31</v>
      </c>
      <c r="B319" s="572" t="str">
        <f t="shared" si="25"/>
        <v>291</v>
      </c>
      <c r="C319" s="888" t="s">
        <v>98</v>
      </c>
      <c r="D319" s="907" t="s">
        <v>86</v>
      </c>
      <c r="E319" s="681" t="str">
        <f t="shared" si="27"/>
        <v>291</v>
      </c>
      <c r="F319" s="594" t="str">
        <f t="shared" si="28"/>
        <v>ΚΟΖΑΝΗ</v>
      </c>
      <c r="G319" s="595" t="str">
        <f t="shared" si="29"/>
        <v>291Α</v>
      </c>
      <c r="H319" s="596" t="s">
        <v>3</v>
      </c>
      <c r="I319" s="602" t="s">
        <v>9</v>
      </c>
      <c r="J319" s="821">
        <v>5</v>
      </c>
      <c r="K319" s="822"/>
      <c r="L319" s="823">
        <v>1</v>
      </c>
      <c r="M319" s="824"/>
      <c r="N319" s="1458"/>
      <c r="O319" s="825" t="s">
        <v>213</v>
      </c>
      <c r="P319" s="585" t="s">
        <v>384</v>
      </c>
      <c r="Q319" s="826">
        <v>2461029788</v>
      </c>
      <c r="R319" s="480" t="s">
        <v>200</v>
      </c>
      <c r="S319" s="531"/>
      <c r="T319" s="531"/>
      <c r="U319" s="531"/>
      <c r="V319" s="531"/>
      <c r="W319" s="531"/>
      <c r="X319" s="531"/>
      <c r="Y319" s="600"/>
      <c r="Z319" s="600"/>
      <c r="AA319" s="600"/>
      <c r="AB319" s="600"/>
      <c r="AC319" s="608"/>
      <c r="AD319" s="827"/>
    </row>
    <row r="320" spans="1:30" s="591" customFormat="1" ht="12" customHeight="1" x14ac:dyDescent="0.15">
      <c r="A320" s="571" t="s">
        <v>31</v>
      </c>
      <c r="B320" s="572" t="str">
        <f t="shared" si="25"/>
        <v>291</v>
      </c>
      <c r="C320" s="915" t="s">
        <v>98</v>
      </c>
      <c r="D320" s="907" t="s">
        <v>86</v>
      </c>
      <c r="E320" s="681" t="str">
        <f t="shared" si="27"/>
        <v>291</v>
      </c>
      <c r="F320" s="594" t="str">
        <f t="shared" si="28"/>
        <v>ΚΟΖΑΝΗ</v>
      </c>
      <c r="G320" s="595" t="str">
        <f t="shared" si="29"/>
        <v>291Α</v>
      </c>
      <c r="H320" s="596" t="s">
        <v>4</v>
      </c>
      <c r="I320" s="602" t="s">
        <v>8</v>
      </c>
      <c r="J320" s="821">
        <v>9</v>
      </c>
      <c r="K320" s="822"/>
      <c r="L320" s="823"/>
      <c r="M320" s="824">
        <v>1</v>
      </c>
      <c r="N320" s="1458"/>
      <c r="O320" s="825" t="s">
        <v>213</v>
      </c>
      <c r="P320" s="585" t="s">
        <v>384</v>
      </c>
      <c r="Q320" s="826">
        <v>2461029788</v>
      </c>
      <c r="R320" s="480" t="s">
        <v>200</v>
      </c>
      <c r="S320" s="531"/>
      <c r="T320" s="531"/>
      <c r="U320" s="531"/>
      <c r="V320" s="531"/>
      <c r="W320" s="531"/>
      <c r="X320" s="531"/>
      <c r="Y320" s="600"/>
      <c r="Z320" s="600"/>
      <c r="AA320" s="600"/>
      <c r="AB320" s="600"/>
      <c r="AC320" s="608"/>
      <c r="AD320" s="827"/>
    </row>
    <row r="321" spans="1:30" s="591" customFormat="1" ht="12" customHeight="1" x14ac:dyDescent="0.15">
      <c r="A321" s="571" t="s">
        <v>31</v>
      </c>
      <c r="B321" s="572" t="str">
        <f t="shared" si="25"/>
        <v>291</v>
      </c>
      <c r="C321" s="915" t="s">
        <v>98</v>
      </c>
      <c r="D321" s="907" t="s">
        <v>86</v>
      </c>
      <c r="E321" s="681" t="str">
        <f t="shared" si="27"/>
        <v>291</v>
      </c>
      <c r="F321" s="594" t="str">
        <f t="shared" si="28"/>
        <v>ΚΟΖΑΝΗ</v>
      </c>
      <c r="G321" s="595" t="str">
        <f t="shared" si="29"/>
        <v>291Α</v>
      </c>
      <c r="H321" s="596" t="s">
        <v>4</v>
      </c>
      <c r="I321" s="602" t="s">
        <v>9</v>
      </c>
      <c r="J321" s="821">
        <v>27</v>
      </c>
      <c r="K321" s="822"/>
      <c r="L321" s="823">
        <v>2</v>
      </c>
      <c r="M321" s="824"/>
      <c r="N321" s="1458"/>
      <c r="O321" s="825" t="s">
        <v>213</v>
      </c>
      <c r="P321" s="585" t="s">
        <v>384</v>
      </c>
      <c r="Q321" s="826">
        <v>2461029788</v>
      </c>
      <c r="R321" s="480" t="s">
        <v>200</v>
      </c>
      <c r="S321" s="531"/>
      <c r="T321" s="531"/>
      <c r="U321" s="531"/>
      <c r="V321" s="531"/>
      <c r="W321" s="531"/>
      <c r="X321" s="531"/>
      <c r="Y321" s="600"/>
      <c r="Z321" s="600"/>
      <c r="AA321" s="600"/>
      <c r="AB321" s="600"/>
      <c r="AC321" s="608"/>
      <c r="AD321" s="827"/>
    </row>
    <row r="322" spans="1:30" s="591" customFormat="1" ht="12" customHeight="1" x14ac:dyDescent="0.15">
      <c r="A322" s="571" t="s">
        <v>31</v>
      </c>
      <c r="B322" s="572" t="str">
        <f t="shared" si="25"/>
        <v>291</v>
      </c>
      <c r="C322" s="915" t="s">
        <v>98</v>
      </c>
      <c r="D322" s="911" t="s">
        <v>86</v>
      </c>
      <c r="E322" s="681" t="str">
        <f t="shared" si="27"/>
        <v>291</v>
      </c>
      <c r="F322" s="594" t="str">
        <f t="shared" si="28"/>
        <v>ΚΟΖΑΝΗ</v>
      </c>
      <c r="G322" s="595" t="str">
        <f t="shared" si="29"/>
        <v>291Α</v>
      </c>
      <c r="H322" s="596" t="s">
        <v>5</v>
      </c>
      <c r="I322" s="602" t="s">
        <v>8</v>
      </c>
      <c r="J322" s="821">
        <v>14</v>
      </c>
      <c r="K322" s="822">
        <f>SUM(J318:J327)</f>
        <v>159</v>
      </c>
      <c r="L322" s="823"/>
      <c r="M322" s="824">
        <v>1</v>
      </c>
      <c r="N322" s="1458"/>
      <c r="O322" s="843" t="s">
        <v>213</v>
      </c>
      <c r="P322" s="612" t="s">
        <v>384</v>
      </c>
      <c r="Q322" s="829">
        <v>2461029788</v>
      </c>
      <c r="R322" s="435" t="s">
        <v>200</v>
      </c>
      <c r="S322" s="531">
        <v>9</v>
      </c>
      <c r="T322" s="531">
        <v>5</v>
      </c>
      <c r="U322" s="531">
        <v>5</v>
      </c>
      <c r="V322" s="531">
        <v>9</v>
      </c>
      <c r="W322" s="531">
        <v>6</v>
      </c>
      <c r="X322" s="531">
        <v>6</v>
      </c>
      <c r="Y322" s="600" t="s">
        <v>130</v>
      </c>
      <c r="Z322" s="600" t="s">
        <v>137</v>
      </c>
      <c r="AA322" s="600" t="s">
        <v>130</v>
      </c>
      <c r="AB322" s="600" t="s">
        <v>137</v>
      </c>
      <c r="AC322" s="608" t="s">
        <v>130</v>
      </c>
      <c r="AD322" s="827"/>
    </row>
    <row r="323" spans="1:30" s="591" customFormat="1" ht="12" customHeight="1" x14ac:dyDescent="0.15">
      <c r="A323" s="571" t="s">
        <v>31</v>
      </c>
      <c r="B323" s="572" t="str">
        <f t="shared" si="25"/>
        <v>291</v>
      </c>
      <c r="C323" s="915" t="s">
        <v>98</v>
      </c>
      <c r="D323" s="907" t="s">
        <v>86</v>
      </c>
      <c r="E323" s="681" t="str">
        <f t="shared" si="27"/>
        <v>291</v>
      </c>
      <c r="F323" s="594" t="str">
        <f t="shared" si="28"/>
        <v>ΚΟΖΑΝΗ</v>
      </c>
      <c r="G323" s="595" t="str">
        <f t="shared" si="29"/>
        <v>291Α</v>
      </c>
      <c r="H323" s="596" t="s">
        <v>5</v>
      </c>
      <c r="I323" s="602" t="s">
        <v>9</v>
      </c>
      <c r="J323" s="821">
        <v>40</v>
      </c>
      <c r="K323" s="822"/>
      <c r="L323" s="823">
        <v>3</v>
      </c>
      <c r="M323" s="824"/>
      <c r="N323" s="1458"/>
      <c r="O323" s="825" t="s">
        <v>213</v>
      </c>
      <c r="P323" s="585" t="s">
        <v>384</v>
      </c>
      <c r="Q323" s="826">
        <v>2461029788</v>
      </c>
      <c r="R323" s="480" t="s">
        <v>200</v>
      </c>
      <c r="S323" s="531"/>
      <c r="T323" s="531"/>
      <c r="U323" s="531"/>
      <c r="V323" s="531"/>
      <c r="W323" s="531"/>
      <c r="X323" s="531"/>
      <c r="Y323" s="600"/>
      <c r="Z323" s="600"/>
      <c r="AA323" s="600"/>
      <c r="AB323" s="600"/>
      <c r="AC323" s="608"/>
      <c r="AD323" s="827"/>
    </row>
    <row r="324" spans="1:30" s="591" customFormat="1" ht="12" customHeight="1" x14ac:dyDescent="0.15">
      <c r="A324" s="571" t="s">
        <v>31</v>
      </c>
      <c r="B324" s="572" t="str">
        <f t="shared" si="25"/>
        <v>291</v>
      </c>
      <c r="C324" s="915" t="s">
        <v>98</v>
      </c>
      <c r="D324" s="907" t="s">
        <v>86</v>
      </c>
      <c r="E324" s="681" t="str">
        <f t="shared" si="27"/>
        <v>291</v>
      </c>
      <c r="F324" s="594" t="str">
        <f t="shared" si="28"/>
        <v>ΚΟΖΑΝΗ</v>
      </c>
      <c r="G324" s="595" t="str">
        <f t="shared" si="29"/>
        <v>291Α</v>
      </c>
      <c r="H324" s="596" t="s">
        <v>7</v>
      </c>
      <c r="I324" s="602" t="s">
        <v>8</v>
      </c>
      <c r="J324" s="821">
        <v>3</v>
      </c>
      <c r="K324" s="822"/>
      <c r="L324" s="823"/>
      <c r="M324" s="824">
        <v>1</v>
      </c>
      <c r="N324" s="1458"/>
      <c r="O324" s="825" t="s">
        <v>213</v>
      </c>
      <c r="P324" s="585" t="s">
        <v>384</v>
      </c>
      <c r="Q324" s="826">
        <v>2461029788</v>
      </c>
      <c r="R324" s="480" t="s">
        <v>200</v>
      </c>
      <c r="S324" s="531"/>
      <c r="T324" s="531"/>
      <c r="U324" s="531"/>
      <c r="V324" s="531"/>
      <c r="W324" s="531"/>
      <c r="X324" s="531"/>
      <c r="Y324" s="600"/>
      <c r="Z324" s="600"/>
      <c r="AA324" s="600"/>
      <c r="AB324" s="600"/>
      <c r="AC324" s="608"/>
      <c r="AD324" s="827"/>
    </row>
    <row r="325" spans="1:30" s="591" customFormat="1" ht="12" customHeight="1" x14ac:dyDescent="0.15">
      <c r="A325" s="571" t="s">
        <v>31</v>
      </c>
      <c r="B325" s="572" t="str">
        <f t="shared" si="25"/>
        <v>291</v>
      </c>
      <c r="C325" s="915" t="s">
        <v>98</v>
      </c>
      <c r="D325" s="907" t="s">
        <v>86</v>
      </c>
      <c r="E325" s="681" t="str">
        <f t="shared" si="27"/>
        <v>291</v>
      </c>
      <c r="F325" s="594" t="str">
        <f t="shared" si="28"/>
        <v>ΚΟΖΑΝΗ</v>
      </c>
      <c r="G325" s="595" t="str">
        <f t="shared" si="29"/>
        <v>291Α</v>
      </c>
      <c r="H325" s="596" t="s">
        <v>7</v>
      </c>
      <c r="I325" s="602" t="s">
        <v>9</v>
      </c>
      <c r="J325" s="821">
        <v>33</v>
      </c>
      <c r="K325" s="822"/>
      <c r="L325" s="823">
        <v>3</v>
      </c>
      <c r="M325" s="824"/>
      <c r="N325" s="1458"/>
      <c r="O325" s="825" t="s">
        <v>213</v>
      </c>
      <c r="P325" s="585" t="s">
        <v>384</v>
      </c>
      <c r="Q325" s="826">
        <v>2461029788</v>
      </c>
      <c r="R325" s="480" t="s">
        <v>200</v>
      </c>
      <c r="S325" s="531"/>
      <c r="T325" s="531"/>
      <c r="U325" s="531"/>
      <c r="V325" s="531"/>
      <c r="W325" s="531"/>
      <c r="X325" s="531"/>
      <c r="Y325" s="600"/>
      <c r="Z325" s="600"/>
      <c r="AA325" s="600"/>
      <c r="AB325" s="600"/>
      <c r="AC325" s="608"/>
      <c r="AD325" s="827"/>
    </row>
    <row r="326" spans="1:30" s="591" customFormat="1" ht="12" customHeight="1" x14ac:dyDescent="0.15">
      <c r="A326" s="571" t="s">
        <v>31</v>
      </c>
      <c r="B326" s="572" t="str">
        <f t="shared" si="25"/>
        <v>291</v>
      </c>
      <c r="C326" s="929" t="s">
        <v>98</v>
      </c>
      <c r="D326" s="907" t="s">
        <v>86</v>
      </c>
      <c r="E326" s="681" t="str">
        <f t="shared" si="27"/>
        <v>291</v>
      </c>
      <c r="F326" s="623" t="str">
        <f t="shared" si="28"/>
        <v>ΚΟΖΑΝΗ</v>
      </c>
      <c r="G326" s="595" t="str">
        <f t="shared" si="29"/>
        <v>291Α</v>
      </c>
      <c r="H326" s="625" t="s">
        <v>6</v>
      </c>
      <c r="I326" s="626" t="s">
        <v>8</v>
      </c>
      <c r="J326" s="869">
        <v>2</v>
      </c>
      <c r="K326" s="850"/>
      <c r="L326" s="870"/>
      <c r="M326" s="877">
        <v>1</v>
      </c>
      <c r="N326" s="1458"/>
      <c r="O326" s="872" t="s">
        <v>213</v>
      </c>
      <c r="P326" s="585" t="s">
        <v>384</v>
      </c>
      <c r="Q326" s="873">
        <v>2461029788</v>
      </c>
      <c r="R326" s="487" t="s">
        <v>200</v>
      </c>
      <c r="S326" s="874"/>
      <c r="T326" s="874"/>
      <c r="U326" s="874"/>
      <c r="V326" s="874"/>
      <c r="W326" s="874"/>
      <c r="X326" s="874"/>
      <c r="Y326" s="600"/>
      <c r="Z326" s="600"/>
      <c r="AA326" s="600"/>
      <c r="AB326" s="600"/>
      <c r="AC326" s="635"/>
      <c r="AD326" s="912"/>
    </row>
    <row r="327" spans="1:30" s="591" customFormat="1" ht="12" customHeight="1" thickBot="1" x14ac:dyDescent="0.2">
      <c r="A327" s="571" t="s">
        <v>31</v>
      </c>
      <c r="B327" s="572" t="str">
        <f t="shared" si="25"/>
        <v>291</v>
      </c>
      <c r="C327" s="915" t="s">
        <v>98</v>
      </c>
      <c r="D327" s="907" t="s">
        <v>86</v>
      </c>
      <c r="E327" s="748" t="str">
        <f t="shared" si="27"/>
        <v>291</v>
      </c>
      <c r="F327" s="749" t="str">
        <f t="shared" si="28"/>
        <v>ΚΟΖΑΝΗ</v>
      </c>
      <c r="G327" s="785" t="str">
        <f t="shared" si="29"/>
        <v>291Α</v>
      </c>
      <c r="H327" s="750" t="s">
        <v>6</v>
      </c>
      <c r="I327" s="751" t="s">
        <v>9</v>
      </c>
      <c r="J327" s="853">
        <v>26</v>
      </c>
      <c r="K327" s="854"/>
      <c r="L327" s="855">
        <v>2</v>
      </c>
      <c r="M327" s="856"/>
      <c r="N327" s="1459"/>
      <c r="O327" s="857" t="s">
        <v>213</v>
      </c>
      <c r="P327" s="790" t="s">
        <v>384</v>
      </c>
      <c r="Q327" s="858">
        <v>2461029788</v>
      </c>
      <c r="R327" s="489" t="s">
        <v>200</v>
      </c>
      <c r="S327" s="859"/>
      <c r="T327" s="859"/>
      <c r="U327" s="859"/>
      <c r="V327" s="859"/>
      <c r="W327" s="859"/>
      <c r="X327" s="859"/>
      <c r="Y327" s="760"/>
      <c r="Z327" s="760"/>
      <c r="AA327" s="760"/>
      <c r="AB327" s="760"/>
      <c r="AC327" s="761"/>
      <c r="AD327" s="860"/>
    </row>
    <row r="328" spans="1:30" s="591" customFormat="1" ht="12" customHeight="1" thickTop="1" x14ac:dyDescent="0.15">
      <c r="A328" s="571" t="s">
        <v>48</v>
      </c>
      <c r="B328" s="572" t="str">
        <f t="shared" si="25"/>
        <v>294</v>
      </c>
      <c r="C328" s="915" t="s">
        <v>98</v>
      </c>
      <c r="D328" s="903" t="s">
        <v>117</v>
      </c>
      <c r="E328" s="861" t="str">
        <f t="shared" si="27"/>
        <v>294</v>
      </c>
      <c r="F328" s="576" t="str">
        <f t="shared" si="28"/>
        <v>ΦΛΩΡΙΝΑ</v>
      </c>
      <c r="G328" s="577" t="str">
        <f t="shared" si="29"/>
        <v>294Α</v>
      </c>
      <c r="H328" s="578" t="s">
        <v>3</v>
      </c>
      <c r="I328" s="579" t="s">
        <v>8</v>
      </c>
      <c r="J328" s="835">
        <v>11</v>
      </c>
      <c r="K328" s="814"/>
      <c r="L328" s="837"/>
      <c r="M328" s="838">
        <v>1</v>
      </c>
      <c r="N328" s="1460" t="s">
        <v>447</v>
      </c>
      <c r="O328" s="839" t="s">
        <v>214</v>
      </c>
      <c r="P328" s="585" t="s">
        <v>385</v>
      </c>
      <c r="Q328" s="840">
        <v>2385046482</v>
      </c>
      <c r="R328" s="483" t="s">
        <v>191</v>
      </c>
      <c r="S328" s="841">
        <v>7</v>
      </c>
      <c r="T328" s="841">
        <v>3</v>
      </c>
      <c r="U328" s="841">
        <v>2</v>
      </c>
      <c r="V328" s="841">
        <v>6</v>
      </c>
      <c r="W328" s="841">
        <v>3</v>
      </c>
      <c r="X328" s="841">
        <v>3</v>
      </c>
      <c r="Y328" s="599" t="s">
        <v>131</v>
      </c>
      <c r="Z328" s="599" t="s">
        <v>137</v>
      </c>
      <c r="AA328" s="599" t="s">
        <v>131</v>
      </c>
      <c r="AB328" s="599" t="s">
        <v>137</v>
      </c>
      <c r="AC328" s="733" t="s">
        <v>131</v>
      </c>
      <c r="AD328" s="842"/>
    </row>
    <row r="329" spans="1:30" s="591" customFormat="1" ht="12" customHeight="1" x14ac:dyDescent="0.15">
      <c r="A329" s="571" t="s">
        <v>48</v>
      </c>
      <c r="B329" s="572" t="str">
        <f t="shared" si="25"/>
        <v>294</v>
      </c>
      <c r="C329" s="915" t="s">
        <v>98</v>
      </c>
      <c r="D329" s="907" t="s">
        <v>117</v>
      </c>
      <c r="E329" s="681" t="str">
        <f t="shared" si="27"/>
        <v>294</v>
      </c>
      <c r="F329" s="576" t="str">
        <f t="shared" si="28"/>
        <v>ΦΛΩΡΙΝΑ</v>
      </c>
      <c r="G329" s="595" t="str">
        <f t="shared" si="29"/>
        <v>294Α</v>
      </c>
      <c r="H329" s="578" t="s">
        <v>3</v>
      </c>
      <c r="I329" s="579" t="s">
        <v>9</v>
      </c>
      <c r="J329" s="835">
        <v>4</v>
      </c>
      <c r="K329" s="822"/>
      <c r="L329" s="837">
        <v>1</v>
      </c>
      <c r="M329" s="838"/>
      <c r="N329" s="1458"/>
      <c r="O329" s="839" t="s">
        <v>214</v>
      </c>
      <c r="P329" s="585" t="s">
        <v>385</v>
      </c>
      <c r="Q329" s="840">
        <v>2385046482</v>
      </c>
      <c r="R329" s="483" t="s">
        <v>191</v>
      </c>
      <c r="S329" s="841"/>
      <c r="T329" s="841"/>
      <c r="U329" s="841"/>
      <c r="V329" s="841"/>
      <c r="W329" s="841"/>
      <c r="X329" s="841"/>
      <c r="Y329" s="600"/>
      <c r="Z329" s="600"/>
      <c r="AA329" s="600"/>
      <c r="AB329" s="600"/>
      <c r="AC329" s="733"/>
      <c r="AD329" s="842"/>
    </row>
    <row r="330" spans="1:30" s="591" customFormat="1" ht="12" customHeight="1" x14ac:dyDescent="0.15">
      <c r="A330" s="571" t="s">
        <v>48</v>
      </c>
      <c r="B330" s="572" t="str">
        <f t="shared" si="25"/>
        <v>294</v>
      </c>
      <c r="C330" s="915" t="s">
        <v>98</v>
      </c>
      <c r="D330" s="907" t="s">
        <v>117</v>
      </c>
      <c r="E330" s="681" t="str">
        <f t="shared" si="27"/>
        <v>294</v>
      </c>
      <c r="F330" s="594" t="str">
        <f t="shared" si="28"/>
        <v>ΦΛΩΡΙΝΑ</v>
      </c>
      <c r="G330" s="595" t="str">
        <f t="shared" si="29"/>
        <v>294Α</v>
      </c>
      <c r="H330" s="596" t="s">
        <v>4</v>
      </c>
      <c r="I330" s="602" t="s">
        <v>8</v>
      </c>
      <c r="J330" s="651">
        <v>0</v>
      </c>
      <c r="K330" s="652"/>
      <c r="L330" s="716"/>
      <c r="M330" s="717">
        <v>0</v>
      </c>
      <c r="N330" s="1458"/>
      <c r="O330" s="676" t="s">
        <v>214</v>
      </c>
      <c r="P330" s="585" t="s">
        <v>385</v>
      </c>
      <c r="Q330" s="607">
        <v>2385046482</v>
      </c>
      <c r="R330" s="470" t="s">
        <v>191</v>
      </c>
      <c r="S330" s="773"/>
      <c r="T330" s="773"/>
      <c r="U330" s="773"/>
      <c r="V330" s="773"/>
      <c r="W330" s="773"/>
      <c r="X330" s="773"/>
      <c r="Y330" s="600"/>
      <c r="Z330" s="600"/>
      <c r="AA330" s="600"/>
      <c r="AB330" s="600"/>
      <c r="AC330" s="608"/>
      <c r="AD330" s="774"/>
    </row>
    <row r="331" spans="1:30" s="591" customFormat="1" ht="12" customHeight="1" x14ac:dyDescent="0.15">
      <c r="A331" s="571" t="s">
        <v>48</v>
      </c>
      <c r="B331" s="572" t="str">
        <f t="shared" si="25"/>
        <v>294</v>
      </c>
      <c r="C331" s="915" t="s">
        <v>98</v>
      </c>
      <c r="D331" s="907" t="s">
        <v>117</v>
      </c>
      <c r="E331" s="681" t="str">
        <f t="shared" si="27"/>
        <v>294</v>
      </c>
      <c r="F331" s="594" t="str">
        <f t="shared" si="28"/>
        <v>ΦΛΩΡΙΝΑ</v>
      </c>
      <c r="G331" s="595" t="str">
        <f t="shared" si="29"/>
        <v>294Α</v>
      </c>
      <c r="H331" s="596" t="s">
        <v>4</v>
      </c>
      <c r="I331" s="602" t="s">
        <v>9</v>
      </c>
      <c r="J331" s="651">
        <v>9</v>
      </c>
      <c r="K331" s="652"/>
      <c r="L331" s="716">
        <v>1</v>
      </c>
      <c r="M331" s="717"/>
      <c r="N331" s="1458"/>
      <c r="O331" s="676" t="s">
        <v>214</v>
      </c>
      <c r="P331" s="585" t="s">
        <v>385</v>
      </c>
      <c r="Q331" s="607">
        <v>2385046482</v>
      </c>
      <c r="R331" s="470" t="s">
        <v>191</v>
      </c>
      <c r="S331" s="773"/>
      <c r="T331" s="773"/>
      <c r="U331" s="773"/>
      <c r="V331" s="773"/>
      <c r="W331" s="773"/>
      <c r="X331" s="773"/>
      <c r="Y331" s="600"/>
      <c r="Z331" s="600"/>
      <c r="AA331" s="600"/>
      <c r="AB331" s="600"/>
      <c r="AC331" s="608"/>
      <c r="AD331" s="774"/>
    </row>
    <row r="332" spans="1:30" s="591" customFormat="1" ht="12" customHeight="1" x14ac:dyDescent="0.15">
      <c r="A332" s="571" t="s">
        <v>48</v>
      </c>
      <c r="B332" s="572" t="str">
        <f t="shared" si="25"/>
        <v>294</v>
      </c>
      <c r="C332" s="915" t="s">
        <v>98</v>
      </c>
      <c r="D332" s="911" t="s">
        <v>117</v>
      </c>
      <c r="E332" s="681" t="str">
        <f t="shared" si="27"/>
        <v>294</v>
      </c>
      <c r="F332" s="594" t="str">
        <f t="shared" si="28"/>
        <v>ΦΛΩΡΙΝΑ</v>
      </c>
      <c r="G332" s="595" t="str">
        <f t="shared" si="29"/>
        <v>294Α</v>
      </c>
      <c r="H332" s="596" t="s">
        <v>5</v>
      </c>
      <c r="I332" s="602" t="s">
        <v>8</v>
      </c>
      <c r="J332" s="651">
        <v>18</v>
      </c>
      <c r="K332" s="652">
        <f>SUM(J328:J337)</f>
        <v>97</v>
      </c>
      <c r="L332" s="716"/>
      <c r="M332" s="717">
        <v>2</v>
      </c>
      <c r="N332" s="1458"/>
      <c r="O332" s="720" t="s">
        <v>214</v>
      </c>
      <c r="P332" s="612" t="s">
        <v>385</v>
      </c>
      <c r="Q332" s="721">
        <v>2385046482</v>
      </c>
      <c r="R332" s="434" t="s">
        <v>191</v>
      </c>
      <c r="S332" s="773"/>
      <c r="T332" s="773"/>
      <c r="U332" s="773"/>
      <c r="V332" s="773"/>
      <c r="W332" s="773"/>
      <c r="X332" s="773"/>
      <c r="Y332" s="600"/>
      <c r="Z332" s="600"/>
      <c r="AA332" s="600"/>
      <c r="AB332" s="600"/>
      <c r="AC332" s="608"/>
      <c r="AD332" s="774"/>
    </row>
    <row r="333" spans="1:30" s="591" customFormat="1" ht="12" customHeight="1" x14ac:dyDescent="0.15">
      <c r="A333" s="571" t="s">
        <v>48</v>
      </c>
      <c r="B333" s="572" t="str">
        <f t="shared" si="25"/>
        <v>294</v>
      </c>
      <c r="C333" s="915" t="s">
        <v>98</v>
      </c>
      <c r="D333" s="907" t="s">
        <v>117</v>
      </c>
      <c r="E333" s="681" t="str">
        <f t="shared" si="27"/>
        <v>294</v>
      </c>
      <c r="F333" s="594" t="str">
        <f t="shared" si="28"/>
        <v>ΦΛΩΡΙΝΑ</v>
      </c>
      <c r="G333" s="595" t="str">
        <f t="shared" si="29"/>
        <v>294Α</v>
      </c>
      <c r="H333" s="596" t="s">
        <v>5</v>
      </c>
      <c r="I333" s="602" t="s">
        <v>9</v>
      </c>
      <c r="J333" s="651">
        <v>40</v>
      </c>
      <c r="K333" s="652"/>
      <c r="L333" s="716">
        <v>3</v>
      </c>
      <c r="M333" s="717"/>
      <c r="N333" s="1458"/>
      <c r="O333" s="676" t="s">
        <v>214</v>
      </c>
      <c r="P333" s="585" t="s">
        <v>385</v>
      </c>
      <c r="Q333" s="607">
        <v>2385046482</v>
      </c>
      <c r="R333" s="470" t="s">
        <v>191</v>
      </c>
      <c r="S333" s="773"/>
      <c r="T333" s="773"/>
      <c r="U333" s="773"/>
      <c r="V333" s="773"/>
      <c r="W333" s="773"/>
      <c r="X333" s="773"/>
      <c r="Y333" s="600"/>
      <c r="Z333" s="600"/>
      <c r="AA333" s="600"/>
      <c r="AB333" s="600"/>
      <c r="AC333" s="608"/>
      <c r="AD333" s="774"/>
    </row>
    <row r="334" spans="1:30" s="591" customFormat="1" ht="12" customHeight="1" x14ac:dyDescent="0.15">
      <c r="A334" s="571" t="s">
        <v>48</v>
      </c>
      <c r="B334" s="572" t="str">
        <f t="shared" si="25"/>
        <v>294</v>
      </c>
      <c r="C334" s="915" t="s">
        <v>98</v>
      </c>
      <c r="D334" s="907" t="s">
        <v>117</v>
      </c>
      <c r="E334" s="681" t="str">
        <f t="shared" si="27"/>
        <v>294</v>
      </c>
      <c r="F334" s="594" t="str">
        <f t="shared" si="28"/>
        <v>ΦΛΩΡΙΝΑ</v>
      </c>
      <c r="G334" s="595" t="str">
        <f>CONCATENATE(E334,"Α")</f>
        <v>294Α</v>
      </c>
      <c r="H334" s="596" t="s">
        <v>7</v>
      </c>
      <c r="I334" s="602" t="s">
        <v>8</v>
      </c>
      <c r="J334" s="651">
        <v>0</v>
      </c>
      <c r="K334" s="652"/>
      <c r="L334" s="716"/>
      <c r="M334" s="717">
        <v>0</v>
      </c>
      <c r="N334" s="1458"/>
      <c r="O334" s="676" t="s">
        <v>214</v>
      </c>
      <c r="P334" s="585" t="s">
        <v>385</v>
      </c>
      <c r="Q334" s="607">
        <v>2385046482</v>
      </c>
      <c r="R334" s="470" t="s">
        <v>191</v>
      </c>
      <c r="S334" s="773"/>
      <c r="T334" s="773"/>
      <c r="U334" s="773"/>
      <c r="V334" s="773"/>
      <c r="W334" s="773"/>
      <c r="X334" s="773"/>
      <c r="Y334" s="600"/>
      <c r="Z334" s="600"/>
      <c r="AA334" s="600"/>
      <c r="AB334" s="600"/>
      <c r="AC334" s="608"/>
      <c r="AD334" s="774"/>
    </row>
    <row r="335" spans="1:30" s="591" customFormat="1" ht="12" customHeight="1" x14ac:dyDescent="0.15">
      <c r="A335" s="571" t="s">
        <v>48</v>
      </c>
      <c r="B335" s="572" t="str">
        <f t="shared" si="25"/>
        <v>294</v>
      </c>
      <c r="C335" s="915" t="s">
        <v>98</v>
      </c>
      <c r="D335" s="907" t="s">
        <v>117</v>
      </c>
      <c r="E335" s="681" t="str">
        <f t="shared" si="27"/>
        <v>294</v>
      </c>
      <c r="F335" s="594" t="str">
        <f t="shared" si="28"/>
        <v>ΦΛΩΡΙΝΑ</v>
      </c>
      <c r="G335" s="595" t="str">
        <f t="shared" ref="G335:G357" si="30">CONCATENATE(E335,"Α")</f>
        <v>294Α</v>
      </c>
      <c r="H335" s="596" t="s">
        <v>7</v>
      </c>
      <c r="I335" s="602" t="s">
        <v>9</v>
      </c>
      <c r="J335" s="651">
        <v>7</v>
      </c>
      <c r="K335" s="652"/>
      <c r="L335" s="716">
        <v>1</v>
      </c>
      <c r="M335" s="717"/>
      <c r="N335" s="1458"/>
      <c r="O335" s="676" t="s">
        <v>214</v>
      </c>
      <c r="P335" s="585" t="s">
        <v>385</v>
      </c>
      <c r="Q335" s="607">
        <v>2385046482</v>
      </c>
      <c r="R335" s="470" t="s">
        <v>191</v>
      </c>
      <c r="S335" s="773"/>
      <c r="T335" s="773"/>
      <c r="U335" s="773"/>
      <c r="V335" s="773"/>
      <c r="W335" s="773"/>
      <c r="X335" s="773"/>
      <c r="Y335" s="600"/>
      <c r="Z335" s="600"/>
      <c r="AA335" s="600"/>
      <c r="AB335" s="600"/>
      <c r="AC335" s="608"/>
      <c r="AD335" s="774"/>
    </row>
    <row r="336" spans="1:30" s="591" customFormat="1" ht="12" customHeight="1" x14ac:dyDescent="0.15">
      <c r="A336" s="571" t="s">
        <v>48</v>
      </c>
      <c r="B336" s="572" t="str">
        <f t="shared" si="25"/>
        <v>294</v>
      </c>
      <c r="C336" s="915" t="s">
        <v>98</v>
      </c>
      <c r="D336" s="907" t="s">
        <v>117</v>
      </c>
      <c r="E336" s="681" t="str">
        <f t="shared" si="27"/>
        <v>294</v>
      </c>
      <c r="F336" s="623" t="str">
        <f t="shared" si="28"/>
        <v>ΦΛΩΡΙΝΑ</v>
      </c>
      <c r="G336" s="595" t="str">
        <f t="shared" si="30"/>
        <v>294Α</v>
      </c>
      <c r="H336" s="625" t="s">
        <v>6</v>
      </c>
      <c r="I336" s="626" t="s">
        <v>8</v>
      </c>
      <c r="J336" s="682">
        <v>0</v>
      </c>
      <c r="K336" s="678"/>
      <c r="L336" s="777"/>
      <c r="M336" s="778">
        <v>0</v>
      </c>
      <c r="N336" s="1458"/>
      <c r="O336" s="686" t="s">
        <v>214</v>
      </c>
      <c r="P336" s="585" t="s">
        <v>385</v>
      </c>
      <c r="Q336" s="633">
        <v>2385046482</v>
      </c>
      <c r="R336" s="471" t="s">
        <v>191</v>
      </c>
      <c r="S336" s="775"/>
      <c r="T336" s="775"/>
      <c r="U336" s="775"/>
      <c r="V336" s="775"/>
      <c r="W336" s="775"/>
      <c r="X336" s="775"/>
      <c r="Y336" s="600"/>
      <c r="Z336" s="600"/>
      <c r="AA336" s="600"/>
      <c r="AB336" s="600"/>
      <c r="AC336" s="635"/>
      <c r="AD336" s="776"/>
    </row>
    <row r="337" spans="1:30" s="591" customFormat="1" ht="12" customHeight="1" thickBot="1" x14ac:dyDescent="0.2">
      <c r="A337" s="571" t="s">
        <v>48</v>
      </c>
      <c r="B337" s="572" t="str">
        <f t="shared" si="25"/>
        <v>294</v>
      </c>
      <c r="C337" s="1122" t="s">
        <v>98</v>
      </c>
      <c r="D337" s="914" t="s">
        <v>117</v>
      </c>
      <c r="E337" s="748" t="str">
        <f t="shared" si="27"/>
        <v>294</v>
      </c>
      <c r="F337" s="749" t="str">
        <f t="shared" si="28"/>
        <v>ΦΛΩΡΙΝΑ</v>
      </c>
      <c r="G337" s="785" t="str">
        <f t="shared" si="30"/>
        <v>294Α</v>
      </c>
      <c r="H337" s="750" t="s">
        <v>6</v>
      </c>
      <c r="I337" s="751" t="s">
        <v>9</v>
      </c>
      <c r="J337" s="752">
        <v>8</v>
      </c>
      <c r="K337" s="753"/>
      <c r="L337" s="754">
        <v>1</v>
      </c>
      <c r="M337" s="755"/>
      <c r="N337" s="1459"/>
      <c r="O337" s="756" t="s">
        <v>214</v>
      </c>
      <c r="P337" s="790" t="s">
        <v>385</v>
      </c>
      <c r="Q337" s="758">
        <v>2385046482</v>
      </c>
      <c r="R337" s="473" t="s">
        <v>191</v>
      </c>
      <c r="S337" s="791"/>
      <c r="T337" s="791"/>
      <c r="U337" s="791"/>
      <c r="V337" s="791"/>
      <c r="W337" s="791"/>
      <c r="X337" s="791"/>
      <c r="Y337" s="760"/>
      <c r="Z337" s="760"/>
      <c r="AA337" s="760"/>
      <c r="AB337" s="760"/>
      <c r="AC337" s="761"/>
      <c r="AD337" s="792"/>
    </row>
    <row r="338" spans="1:30" s="591" customFormat="1" ht="12" customHeight="1" thickTop="1" x14ac:dyDescent="0.15">
      <c r="A338" s="571" t="s">
        <v>32</v>
      </c>
      <c r="B338" s="572" t="str">
        <f t="shared" ref="B338:B357" si="31">LEFT(A338,3)</f>
        <v>295</v>
      </c>
      <c r="C338" s="844" t="s">
        <v>99</v>
      </c>
      <c r="D338" s="711" t="s">
        <v>87</v>
      </c>
      <c r="E338" s="845" t="str">
        <f t="shared" si="27"/>
        <v>295</v>
      </c>
      <c r="F338" s="638" t="str">
        <f t="shared" si="28"/>
        <v>ΠΙΕΡΙΑ</v>
      </c>
      <c r="G338" s="639" t="str">
        <f t="shared" si="30"/>
        <v>295Α</v>
      </c>
      <c r="H338" s="640" t="s">
        <v>3</v>
      </c>
      <c r="I338" s="641" t="s">
        <v>8</v>
      </c>
      <c r="J338" s="813">
        <v>0</v>
      </c>
      <c r="K338" s="814"/>
      <c r="L338" s="815"/>
      <c r="M338" s="816">
        <v>0</v>
      </c>
      <c r="N338" s="1457" t="s">
        <v>448</v>
      </c>
      <c r="O338" s="817" t="s">
        <v>293</v>
      </c>
      <c r="P338" s="647" t="s">
        <v>386</v>
      </c>
      <c r="Q338" s="818">
        <v>2351045140</v>
      </c>
      <c r="R338" s="478" t="s">
        <v>252</v>
      </c>
      <c r="S338" s="819">
        <v>8</v>
      </c>
      <c r="T338" s="819">
        <v>5</v>
      </c>
      <c r="U338" s="819">
        <v>5</v>
      </c>
      <c r="V338" s="819">
        <v>9</v>
      </c>
      <c r="W338" s="819">
        <v>3</v>
      </c>
      <c r="X338" s="819">
        <v>4</v>
      </c>
      <c r="Y338" s="587" t="s">
        <v>132</v>
      </c>
      <c r="Z338" s="587" t="s">
        <v>137</v>
      </c>
      <c r="AA338" s="587" t="s">
        <v>132</v>
      </c>
      <c r="AB338" s="587" t="s">
        <v>137</v>
      </c>
      <c r="AC338" s="649" t="s">
        <v>132</v>
      </c>
      <c r="AD338" s="820"/>
    </row>
    <row r="339" spans="1:30" s="591" customFormat="1" ht="12" customHeight="1" x14ac:dyDescent="0.15">
      <c r="A339" s="571" t="s">
        <v>32</v>
      </c>
      <c r="B339" s="572" t="str">
        <f t="shared" si="31"/>
        <v>295</v>
      </c>
      <c r="C339" s="846" t="s">
        <v>99</v>
      </c>
      <c r="D339" s="574" t="s">
        <v>87</v>
      </c>
      <c r="E339" s="681" t="str">
        <f t="shared" si="27"/>
        <v>295</v>
      </c>
      <c r="F339" s="576" t="str">
        <f t="shared" si="28"/>
        <v>ΠΙΕΡΙΑ</v>
      </c>
      <c r="G339" s="595" t="str">
        <f t="shared" si="30"/>
        <v>295Α</v>
      </c>
      <c r="H339" s="578" t="s">
        <v>3</v>
      </c>
      <c r="I339" s="579" t="s">
        <v>9</v>
      </c>
      <c r="J339" s="835">
        <v>2</v>
      </c>
      <c r="K339" s="822"/>
      <c r="L339" s="837">
        <v>1</v>
      </c>
      <c r="M339" s="838"/>
      <c r="N339" s="1458"/>
      <c r="O339" s="839" t="s">
        <v>293</v>
      </c>
      <c r="P339" s="585" t="s">
        <v>386</v>
      </c>
      <c r="Q339" s="840">
        <v>2351045140</v>
      </c>
      <c r="R339" s="483" t="s">
        <v>252</v>
      </c>
      <c r="S339" s="841"/>
      <c r="T339" s="841"/>
      <c r="U339" s="841"/>
      <c r="V339" s="841"/>
      <c r="W339" s="841"/>
      <c r="X339" s="841"/>
      <c r="Y339" s="600"/>
      <c r="Z339" s="600"/>
      <c r="AA339" s="600"/>
      <c r="AB339" s="600"/>
      <c r="AC339" s="733"/>
      <c r="AD339" s="842"/>
    </row>
    <row r="340" spans="1:30" s="591" customFormat="1" ht="12" customHeight="1" x14ac:dyDescent="0.15">
      <c r="A340" s="571" t="s">
        <v>32</v>
      </c>
      <c r="B340" s="572" t="str">
        <f t="shared" si="31"/>
        <v>295</v>
      </c>
      <c r="C340" s="846" t="s">
        <v>99</v>
      </c>
      <c r="D340" s="574" t="s">
        <v>87</v>
      </c>
      <c r="E340" s="681" t="str">
        <f t="shared" si="27"/>
        <v>295</v>
      </c>
      <c r="F340" s="594" t="str">
        <f t="shared" si="28"/>
        <v>ΠΙΕΡΙΑ</v>
      </c>
      <c r="G340" s="595" t="str">
        <f t="shared" si="30"/>
        <v>295Α</v>
      </c>
      <c r="H340" s="596" t="s">
        <v>4</v>
      </c>
      <c r="I340" s="602" t="s">
        <v>8</v>
      </c>
      <c r="J340" s="821">
        <v>9</v>
      </c>
      <c r="K340" s="822"/>
      <c r="L340" s="823"/>
      <c r="M340" s="824">
        <v>1</v>
      </c>
      <c r="N340" s="1458"/>
      <c r="O340" s="825" t="s">
        <v>293</v>
      </c>
      <c r="P340" s="585" t="s">
        <v>386</v>
      </c>
      <c r="Q340" s="826">
        <v>2351045140</v>
      </c>
      <c r="R340" s="480" t="s">
        <v>252</v>
      </c>
      <c r="S340" s="531"/>
      <c r="T340" s="531"/>
      <c r="U340" s="531"/>
      <c r="V340" s="531"/>
      <c r="W340" s="531"/>
      <c r="X340" s="531"/>
      <c r="Y340" s="600"/>
      <c r="Z340" s="600"/>
      <c r="AA340" s="600"/>
      <c r="AB340" s="600"/>
      <c r="AC340" s="608"/>
      <c r="AD340" s="827"/>
    </row>
    <row r="341" spans="1:30" s="591" customFormat="1" ht="12" customHeight="1" x14ac:dyDescent="0.15">
      <c r="A341" s="571" t="s">
        <v>32</v>
      </c>
      <c r="B341" s="572" t="str">
        <f t="shared" si="31"/>
        <v>295</v>
      </c>
      <c r="C341" s="846" t="s">
        <v>99</v>
      </c>
      <c r="D341" s="574" t="s">
        <v>87</v>
      </c>
      <c r="E341" s="681" t="str">
        <f t="shared" si="27"/>
        <v>295</v>
      </c>
      <c r="F341" s="594" t="str">
        <f t="shared" si="28"/>
        <v>ΠΙΕΡΙΑ</v>
      </c>
      <c r="G341" s="595" t="str">
        <f t="shared" si="30"/>
        <v>295Α</v>
      </c>
      <c r="H341" s="596" t="s">
        <v>4</v>
      </c>
      <c r="I341" s="602" t="s">
        <v>9</v>
      </c>
      <c r="J341" s="821">
        <v>14</v>
      </c>
      <c r="K341" s="822"/>
      <c r="L341" s="823">
        <v>1</v>
      </c>
      <c r="M341" s="824"/>
      <c r="N341" s="1458"/>
      <c r="O341" s="843" t="s">
        <v>293</v>
      </c>
      <c r="P341" s="612" t="s">
        <v>386</v>
      </c>
      <c r="Q341" s="829">
        <v>2351045140</v>
      </c>
      <c r="R341" s="435" t="s">
        <v>252</v>
      </c>
      <c r="S341" s="531"/>
      <c r="T341" s="531"/>
      <c r="U341" s="531"/>
      <c r="V341" s="531"/>
      <c r="W341" s="531"/>
      <c r="X341" s="531"/>
      <c r="Y341" s="600"/>
      <c r="Z341" s="600"/>
      <c r="AA341" s="600"/>
      <c r="AB341" s="600"/>
      <c r="AC341" s="608"/>
      <c r="AD341" s="827"/>
    </row>
    <row r="342" spans="1:30" s="591" customFormat="1" ht="12" customHeight="1" x14ac:dyDescent="0.15">
      <c r="A342" s="571" t="s">
        <v>32</v>
      </c>
      <c r="B342" s="572" t="str">
        <f t="shared" si="31"/>
        <v>295</v>
      </c>
      <c r="C342" s="846" t="s">
        <v>99</v>
      </c>
      <c r="D342" s="616" t="s">
        <v>87</v>
      </c>
      <c r="E342" s="681" t="str">
        <f t="shared" si="27"/>
        <v>295</v>
      </c>
      <c r="F342" s="594" t="str">
        <f t="shared" si="28"/>
        <v>ΠΙΕΡΙΑ</v>
      </c>
      <c r="G342" s="595" t="str">
        <f t="shared" si="30"/>
        <v>295Α</v>
      </c>
      <c r="H342" s="596" t="s">
        <v>5</v>
      </c>
      <c r="I342" s="602" t="s">
        <v>8</v>
      </c>
      <c r="J342" s="821">
        <v>9</v>
      </c>
      <c r="K342" s="822">
        <f>SUM(J338:J347)</f>
        <v>120</v>
      </c>
      <c r="L342" s="823"/>
      <c r="M342" s="824">
        <v>1</v>
      </c>
      <c r="N342" s="1458"/>
      <c r="O342" s="825" t="s">
        <v>293</v>
      </c>
      <c r="P342" s="585" t="s">
        <v>386</v>
      </c>
      <c r="Q342" s="826">
        <v>2351045140</v>
      </c>
      <c r="R342" s="480" t="s">
        <v>252</v>
      </c>
      <c r="S342" s="531"/>
      <c r="T342" s="531"/>
      <c r="U342" s="531"/>
      <c r="V342" s="531"/>
      <c r="W342" s="531"/>
      <c r="X342" s="531"/>
      <c r="Y342" s="600"/>
      <c r="Z342" s="600"/>
      <c r="AA342" s="600"/>
      <c r="AB342" s="600"/>
      <c r="AC342" s="608"/>
      <c r="AD342" s="827"/>
    </row>
    <row r="343" spans="1:30" s="591" customFormat="1" ht="12" customHeight="1" x14ac:dyDescent="0.15">
      <c r="A343" s="571" t="s">
        <v>32</v>
      </c>
      <c r="B343" s="572" t="str">
        <f t="shared" si="31"/>
        <v>295</v>
      </c>
      <c r="C343" s="846" t="s">
        <v>99</v>
      </c>
      <c r="D343" s="574" t="s">
        <v>87</v>
      </c>
      <c r="E343" s="681" t="str">
        <f t="shared" si="27"/>
        <v>295</v>
      </c>
      <c r="F343" s="594" t="str">
        <f t="shared" si="28"/>
        <v>ΠΙΕΡΙΑ</v>
      </c>
      <c r="G343" s="595" t="str">
        <f t="shared" si="30"/>
        <v>295Α</v>
      </c>
      <c r="H343" s="596" t="s">
        <v>5</v>
      </c>
      <c r="I343" s="602" t="s">
        <v>9</v>
      </c>
      <c r="J343" s="821">
        <v>37</v>
      </c>
      <c r="K343" s="822"/>
      <c r="L343" s="823">
        <v>3</v>
      </c>
      <c r="M343" s="824"/>
      <c r="N343" s="1458"/>
      <c r="O343" s="825" t="s">
        <v>293</v>
      </c>
      <c r="P343" s="585" t="s">
        <v>386</v>
      </c>
      <c r="Q343" s="826">
        <v>2351045140</v>
      </c>
      <c r="R343" s="480" t="s">
        <v>252</v>
      </c>
      <c r="S343" s="531"/>
      <c r="T343" s="531"/>
      <c r="U343" s="531"/>
      <c r="V343" s="531"/>
      <c r="W343" s="531"/>
      <c r="X343" s="531"/>
      <c r="Y343" s="600"/>
      <c r="Z343" s="600"/>
      <c r="AA343" s="600"/>
      <c r="AB343" s="600"/>
      <c r="AC343" s="608"/>
      <c r="AD343" s="827"/>
    </row>
    <row r="344" spans="1:30" s="591" customFormat="1" ht="12" customHeight="1" x14ac:dyDescent="0.15">
      <c r="A344" s="571" t="s">
        <v>32</v>
      </c>
      <c r="B344" s="572" t="str">
        <f t="shared" si="31"/>
        <v>295</v>
      </c>
      <c r="C344" s="846" t="s">
        <v>99</v>
      </c>
      <c r="D344" s="574" t="s">
        <v>87</v>
      </c>
      <c r="E344" s="681" t="str">
        <f t="shared" si="27"/>
        <v>295</v>
      </c>
      <c r="F344" s="594" t="str">
        <f t="shared" si="28"/>
        <v>ΠΙΕΡΙΑ</v>
      </c>
      <c r="G344" s="595" t="str">
        <f t="shared" si="30"/>
        <v>295Α</v>
      </c>
      <c r="H344" s="596" t="s">
        <v>7</v>
      </c>
      <c r="I344" s="602" t="s">
        <v>8</v>
      </c>
      <c r="J344" s="821">
        <v>1</v>
      </c>
      <c r="K344" s="822"/>
      <c r="L344" s="823"/>
      <c r="M344" s="824">
        <v>1</v>
      </c>
      <c r="N344" s="1458"/>
      <c r="O344" s="825" t="s">
        <v>293</v>
      </c>
      <c r="P344" s="585" t="s">
        <v>386</v>
      </c>
      <c r="Q344" s="826">
        <v>2351045140</v>
      </c>
      <c r="R344" s="480" t="s">
        <v>252</v>
      </c>
      <c r="S344" s="531"/>
      <c r="T344" s="531"/>
      <c r="U344" s="531"/>
      <c r="V344" s="531"/>
      <c r="W344" s="531"/>
      <c r="X344" s="531"/>
      <c r="Y344" s="600"/>
      <c r="Z344" s="600"/>
      <c r="AA344" s="600"/>
      <c r="AB344" s="600"/>
      <c r="AC344" s="608"/>
      <c r="AD344" s="827"/>
    </row>
    <row r="345" spans="1:30" s="591" customFormat="1" ht="12" customHeight="1" x14ac:dyDescent="0.15">
      <c r="A345" s="571" t="s">
        <v>32</v>
      </c>
      <c r="B345" s="572" t="str">
        <f t="shared" si="31"/>
        <v>295</v>
      </c>
      <c r="C345" s="846" t="s">
        <v>99</v>
      </c>
      <c r="D345" s="574" t="s">
        <v>87</v>
      </c>
      <c r="E345" s="681" t="str">
        <f t="shared" si="27"/>
        <v>295</v>
      </c>
      <c r="F345" s="594" t="str">
        <f t="shared" si="28"/>
        <v>ΠΙΕΡΙΑ</v>
      </c>
      <c r="G345" s="595" t="str">
        <f t="shared" si="30"/>
        <v>295Α</v>
      </c>
      <c r="H345" s="596" t="s">
        <v>7</v>
      </c>
      <c r="I345" s="602" t="s">
        <v>9</v>
      </c>
      <c r="J345" s="821">
        <v>26</v>
      </c>
      <c r="K345" s="822"/>
      <c r="L345" s="823">
        <v>2</v>
      </c>
      <c r="M345" s="824"/>
      <c r="N345" s="1458"/>
      <c r="O345" s="825" t="s">
        <v>293</v>
      </c>
      <c r="P345" s="585" t="s">
        <v>386</v>
      </c>
      <c r="Q345" s="826">
        <v>2351045140</v>
      </c>
      <c r="R345" s="480" t="s">
        <v>252</v>
      </c>
      <c r="S345" s="531"/>
      <c r="T345" s="531"/>
      <c r="U345" s="531"/>
      <c r="V345" s="531"/>
      <c r="W345" s="531"/>
      <c r="X345" s="531"/>
      <c r="Y345" s="600"/>
      <c r="Z345" s="600"/>
      <c r="AA345" s="600"/>
      <c r="AB345" s="600"/>
      <c r="AC345" s="608"/>
      <c r="AD345" s="827"/>
    </row>
    <row r="346" spans="1:30" s="591" customFormat="1" ht="12" customHeight="1" x14ac:dyDescent="0.15">
      <c r="A346" s="571" t="s">
        <v>32</v>
      </c>
      <c r="B346" s="572" t="str">
        <f t="shared" si="31"/>
        <v>295</v>
      </c>
      <c r="C346" s="846" t="s">
        <v>99</v>
      </c>
      <c r="D346" s="574" t="s">
        <v>87</v>
      </c>
      <c r="E346" s="681" t="str">
        <f t="shared" si="27"/>
        <v>295</v>
      </c>
      <c r="F346" s="623" t="str">
        <f t="shared" si="28"/>
        <v>ΠΙΕΡΙΑ</v>
      </c>
      <c r="G346" s="595" t="str">
        <f t="shared" si="30"/>
        <v>295Α</v>
      </c>
      <c r="H346" s="625" t="s">
        <v>6</v>
      </c>
      <c r="I346" s="626" t="s">
        <v>8</v>
      </c>
      <c r="J346" s="869">
        <v>11</v>
      </c>
      <c r="K346" s="850"/>
      <c r="L346" s="870"/>
      <c r="M346" s="877">
        <v>1</v>
      </c>
      <c r="N346" s="1458"/>
      <c r="O346" s="872" t="s">
        <v>293</v>
      </c>
      <c r="P346" s="585" t="s">
        <v>386</v>
      </c>
      <c r="Q346" s="873">
        <v>2351045140</v>
      </c>
      <c r="R346" s="487" t="s">
        <v>252</v>
      </c>
      <c r="S346" s="874"/>
      <c r="T346" s="874"/>
      <c r="U346" s="874"/>
      <c r="V346" s="874"/>
      <c r="W346" s="874"/>
      <c r="X346" s="874"/>
      <c r="Y346" s="600"/>
      <c r="Z346" s="600"/>
      <c r="AA346" s="600"/>
      <c r="AB346" s="600"/>
      <c r="AC346" s="635"/>
      <c r="AD346" s="912"/>
    </row>
    <row r="347" spans="1:30" s="591" customFormat="1" ht="12" customHeight="1" thickBot="1" x14ac:dyDescent="0.2">
      <c r="A347" s="571" t="s">
        <v>32</v>
      </c>
      <c r="B347" s="572" t="str">
        <f t="shared" si="31"/>
        <v>295</v>
      </c>
      <c r="C347" s="846" t="s">
        <v>99</v>
      </c>
      <c r="D347" s="574" t="s">
        <v>87</v>
      </c>
      <c r="E347" s="748" t="str">
        <f t="shared" si="27"/>
        <v>295</v>
      </c>
      <c r="F347" s="749" t="str">
        <f t="shared" si="28"/>
        <v>ΠΙΕΡΙΑ</v>
      </c>
      <c r="G347" s="785" t="str">
        <f t="shared" si="30"/>
        <v>295Α</v>
      </c>
      <c r="H347" s="750" t="s">
        <v>6</v>
      </c>
      <c r="I347" s="751" t="s">
        <v>9</v>
      </c>
      <c r="J347" s="853">
        <v>11</v>
      </c>
      <c r="K347" s="854"/>
      <c r="L347" s="855">
        <v>1</v>
      </c>
      <c r="M347" s="856"/>
      <c r="N347" s="1459"/>
      <c r="O347" s="857" t="s">
        <v>293</v>
      </c>
      <c r="P347" s="790" t="s">
        <v>386</v>
      </c>
      <c r="Q347" s="858">
        <v>2351045140</v>
      </c>
      <c r="R347" s="489" t="s">
        <v>252</v>
      </c>
      <c r="S347" s="859"/>
      <c r="T347" s="859"/>
      <c r="U347" s="859"/>
      <c r="V347" s="859"/>
      <c r="W347" s="859"/>
      <c r="X347" s="859"/>
      <c r="Y347" s="760"/>
      <c r="Z347" s="760"/>
      <c r="AA347" s="760"/>
      <c r="AB347" s="760"/>
      <c r="AC347" s="761"/>
      <c r="AD347" s="860"/>
    </row>
    <row r="348" spans="1:30" s="591" customFormat="1" ht="12" customHeight="1" thickTop="1" x14ac:dyDescent="0.15">
      <c r="A348" s="571" t="s">
        <v>33</v>
      </c>
      <c r="B348" s="572" t="str">
        <f t="shared" si="31"/>
        <v>299</v>
      </c>
      <c r="C348" s="846" t="s">
        <v>99</v>
      </c>
      <c r="D348" s="711" t="s">
        <v>88</v>
      </c>
      <c r="E348" s="861" t="str">
        <f t="shared" si="27"/>
        <v>299</v>
      </c>
      <c r="F348" s="576" t="str">
        <f t="shared" si="28"/>
        <v>ΠΕΛΛΑ</v>
      </c>
      <c r="G348" s="577" t="str">
        <f t="shared" si="30"/>
        <v>299Α</v>
      </c>
      <c r="H348" s="578" t="s">
        <v>3</v>
      </c>
      <c r="I348" s="579" t="s">
        <v>8</v>
      </c>
      <c r="J348" s="835">
        <v>6</v>
      </c>
      <c r="K348" s="814"/>
      <c r="L348" s="837"/>
      <c r="M348" s="838">
        <v>1</v>
      </c>
      <c r="N348" s="1457" t="s">
        <v>449</v>
      </c>
      <c r="O348" s="839" t="s">
        <v>253</v>
      </c>
      <c r="P348" s="585" t="s">
        <v>387</v>
      </c>
      <c r="Q348" s="840">
        <v>2381028188</v>
      </c>
      <c r="R348" s="483" t="s">
        <v>254</v>
      </c>
      <c r="S348" s="841">
        <v>10</v>
      </c>
      <c r="T348" s="841">
        <v>5</v>
      </c>
      <c r="U348" s="841">
        <v>3</v>
      </c>
      <c r="V348" s="841">
        <v>10</v>
      </c>
      <c r="W348" s="841">
        <v>0</v>
      </c>
      <c r="X348" s="841">
        <v>10</v>
      </c>
      <c r="Y348" s="599" t="s">
        <v>130</v>
      </c>
      <c r="Z348" s="599" t="s">
        <v>138</v>
      </c>
      <c r="AA348" s="599"/>
      <c r="AB348" s="599" t="s">
        <v>137</v>
      </c>
      <c r="AC348" s="733" t="s">
        <v>130</v>
      </c>
      <c r="AD348" s="842"/>
    </row>
    <row r="349" spans="1:30" s="591" customFormat="1" ht="12" customHeight="1" x14ac:dyDescent="0.15">
      <c r="A349" s="571" t="s">
        <v>33</v>
      </c>
      <c r="B349" s="572" t="str">
        <f t="shared" si="31"/>
        <v>299</v>
      </c>
      <c r="C349" s="846" t="s">
        <v>99</v>
      </c>
      <c r="D349" s="574" t="s">
        <v>88</v>
      </c>
      <c r="E349" s="681" t="str">
        <f t="shared" si="27"/>
        <v>299</v>
      </c>
      <c r="F349" s="576" t="str">
        <f t="shared" si="28"/>
        <v>ΠΕΛΛΑ</v>
      </c>
      <c r="G349" s="595" t="str">
        <f t="shared" si="30"/>
        <v>299Α</v>
      </c>
      <c r="H349" s="578" t="s">
        <v>3</v>
      </c>
      <c r="I349" s="579" t="s">
        <v>9</v>
      </c>
      <c r="J349" s="835">
        <v>2</v>
      </c>
      <c r="K349" s="822"/>
      <c r="L349" s="837">
        <v>1</v>
      </c>
      <c r="M349" s="838"/>
      <c r="N349" s="1458"/>
      <c r="O349" s="839" t="s">
        <v>253</v>
      </c>
      <c r="P349" s="585" t="s">
        <v>387</v>
      </c>
      <c r="Q349" s="840">
        <v>2381028188</v>
      </c>
      <c r="R349" s="483" t="s">
        <v>254</v>
      </c>
      <c r="S349" s="841"/>
      <c r="T349" s="841"/>
      <c r="U349" s="841"/>
      <c r="V349" s="841"/>
      <c r="W349" s="841"/>
      <c r="X349" s="841"/>
      <c r="Y349" s="600"/>
      <c r="Z349" s="600"/>
      <c r="AA349" s="600"/>
      <c r="AB349" s="600"/>
      <c r="AC349" s="733"/>
      <c r="AD349" s="842"/>
    </row>
    <row r="350" spans="1:30" s="591" customFormat="1" ht="12" customHeight="1" x14ac:dyDescent="0.15">
      <c r="A350" s="571" t="s">
        <v>33</v>
      </c>
      <c r="B350" s="572" t="str">
        <f t="shared" si="31"/>
        <v>299</v>
      </c>
      <c r="C350" s="846" t="s">
        <v>99</v>
      </c>
      <c r="D350" s="574" t="s">
        <v>88</v>
      </c>
      <c r="E350" s="681" t="str">
        <f t="shared" si="27"/>
        <v>299</v>
      </c>
      <c r="F350" s="594" t="str">
        <f t="shared" si="28"/>
        <v>ΠΕΛΛΑ</v>
      </c>
      <c r="G350" s="595" t="str">
        <f t="shared" si="30"/>
        <v>299Α</v>
      </c>
      <c r="H350" s="596" t="s">
        <v>4</v>
      </c>
      <c r="I350" s="602" t="s">
        <v>8</v>
      </c>
      <c r="J350" s="821">
        <v>20</v>
      </c>
      <c r="K350" s="822"/>
      <c r="L350" s="823"/>
      <c r="M350" s="824">
        <v>2</v>
      </c>
      <c r="N350" s="1458"/>
      <c r="O350" s="825" t="s">
        <v>253</v>
      </c>
      <c r="P350" s="585" t="s">
        <v>387</v>
      </c>
      <c r="Q350" s="826">
        <v>2381028188</v>
      </c>
      <c r="R350" s="480" t="s">
        <v>254</v>
      </c>
      <c r="S350" s="531"/>
      <c r="T350" s="531"/>
      <c r="U350" s="531"/>
      <c r="V350" s="531"/>
      <c r="W350" s="531"/>
      <c r="X350" s="531"/>
      <c r="Y350" s="600"/>
      <c r="Z350" s="600"/>
      <c r="AA350" s="600"/>
      <c r="AB350" s="600"/>
      <c r="AC350" s="608"/>
      <c r="AD350" s="827"/>
    </row>
    <row r="351" spans="1:30" s="591" customFormat="1" ht="12" customHeight="1" x14ac:dyDescent="0.15">
      <c r="A351" s="571" t="s">
        <v>33</v>
      </c>
      <c r="B351" s="572" t="str">
        <f t="shared" si="31"/>
        <v>299</v>
      </c>
      <c r="C351" s="846" t="s">
        <v>99</v>
      </c>
      <c r="D351" s="574" t="s">
        <v>88</v>
      </c>
      <c r="E351" s="681" t="str">
        <f t="shared" si="27"/>
        <v>299</v>
      </c>
      <c r="F351" s="594" t="str">
        <f t="shared" si="28"/>
        <v>ΠΕΛΛΑ</v>
      </c>
      <c r="G351" s="595" t="str">
        <f t="shared" si="30"/>
        <v>299Α</v>
      </c>
      <c r="H351" s="596" t="s">
        <v>4</v>
      </c>
      <c r="I351" s="602" t="s">
        <v>9</v>
      </c>
      <c r="J351" s="821">
        <v>21</v>
      </c>
      <c r="K351" s="822"/>
      <c r="L351" s="823">
        <v>2</v>
      </c>
      <c r="M351" s="824"/>
      <c r="N351" s="1458"/>
      <c r="O351" s="843" t="s">
        <v>253</v>
      </c>
      <c r="P351" s="612" t="s">
        <v>387</v>
      </c>
      <c r="Q351" s="829">
        <v>2381028188</v>
      </c>
      <c r="R351" s="435" t="s">
        <v>254</v>
      </c>
      <c r="S351" s="531"/>
      <c r="T351" s="531"/>
      <c r="U351" s="531"/>
      <c r="V351" s="531"/>
      <c r="W351" s="531"/>
      <c r="X351" s="531"/>
      <c r="Y351" s="600"/>
      <c r="Z351" s="600"/>
      <c r="AA351" s="600"/>
      <c r="AB351" s="600"/>
      <c r="AC351" s="608"/>
      <c r="AD351" s="827"/>
    </row>
    <row r="352" spans="1:30" s="591" customFormat="1" ht="12" customHeight="1" x14ac:dyDescent="0.15">
      <c r="A352" s="571" t="s">
        <v>33</v>
      </c>
      <c r="B352" s="572" t="str">
        <f t="shared" si="31"/>
        <v>299</v>
      </c>
      <c r="C352" s="846" t="s">
        <v>99</v>
      </c>
      <c r="D352" s="892" t="s">
        <v>88</v>
      </c>
      <c r="E352" s="681" t="str">
        <f t="shared" si="27"/>
        <v>299</v>
      </c>
      <c r="F352" s="594" t="str">
        <f t="shared" si="28"/>
        <v>ΠΕΛΛΑ</v>
      </c>
      <c r="G352" s="595" t="str">
        <f t="shared" si="30"/>
        <v>299Α</v>
      </c>
      <c r="H352" s="596" t="s">
        <v>5</v>
      </c>
      <c r="I352" s="602" t="s">
        <v>8</v>
      </c>
      <c r="J352" s="821">
        <v>9</v>
      </c>
      <c r="K352" s="822">
        <f>SUM(J348:J357)</f>
        <v>156</v>
      </c>
      <c r="L352" s="823"/>
      <c r="M352" s="824">
        <v>1</v>
      </c>
      <c r="N352" s="1458"/>
      <c r="O352" s="825" t="s">
        <v>253</v>
      </c>
      <c r="P352" s="585" t="s">
        <v>387</v>
      </c>
      <c r="Q352" s="826">
        <v>2381028188</v>
      </c>
      <c r="R352" s="480" t="s">
        <v>254</v>
      </c>
      <c r="S352" s="531"/>
      <c r="T352" s="531"/>
      <c r="U352" s="531"/>
      <c r="V352" s="531"/>
      <c r="W352" s="531"/>
      <c r="X352" s="531"/>
      <c r="Y352" s="600"/>
      <c r="Z352" s="600"/>
      <c r="AA352" s="600"/>
      <c r="AB352" s="600"/>
      <c r="AC352" s="608"/>
      <c r="AD352" s="827"/>
    </row>
    <row r="353" spans="1:30" s="591" customFormat="1" ht="12" customHeight="1" x14ac:dyDescent="0.15">
      <c r="A353" s="571" t="s">
        <v>33</v>
      </c>
      <c r="B353" s="572" t="str">
        <f t="shared" si="31"/>
        <v>299</v>
      </c>
      <c r="C353" s="846" t="s">
        <v>99</v>
      </c>
      <c r="D353" s="574" t="s">
        <v>88</v>
      </c>
      <c r="E353" s="681" t="str">
        <f t="shared" si="27"/>
        <v>299</v>
      </c>
      <c r="F353" s="594" t="str">
        <f t="shared" si="28"/>
        <v>ΠΕΛΛΑ</v>
      </c>
      <c r="G353" s="595" t="str">
        <f t="shared" si="30"/>
        <v>299Α</v>
      </c>
      <c r="H353" s="596" t="s">
        <v>5</v>
      </c>
      <c r="I353" s="602" t="s">
        <v>9</v>
      </c>
      <c r="J353" s="821">
        <v>66</v>
      </c>
      <c r="K353" s="822"/>
      <c r="L353" s="823">
        <v>5</v>
      </c>
      <c r="M353" s="824"/>
      <c r="N353" s="1458"/>
      <c r="O353" s="825" t="s">
        <v>253</v>
      </c>
      <c r="P353" s="585" t="s">
        <v>387</v>
      </c>
      <c r="Q353" s="826">
        <v>2381028188</v>
      </c>
      <c r="R353" s="480" t="s">
        <v>254</v>
      </c>
      <c r="S353" s="531"/>
      <c r="T353" s="531"/>
      <c r="U353" s="531"/>
      <c r="V353" s="531"/>
      <c r="W353" s="531"/>
      <c r="X353" s="531"/>
      <c r="Y353" s="600"/>
      <c r="Z353" s="600"/>
      <c r="AA353" s="600"/>
      <c r="AB353" s="600"/>
      <c r="AC353" s="608"/>
      <c r="AD353" s="827"/>
    </row>
    <row r="354" spans="1:30" s="591" customFormat="1" ht="12" customHeight="1" x14ac:dyDescent="0.15">
      <c r="A354" s="571" t="s">
        <v>33</v>
      </c>
      <c r="B354" s="572" t="str">
        <f t="shared" si="31"/>
        <v>299</v>
      </c>
      <c r="C354" s="846" t="s">
        <v>99</v>
      </c>
      <c r="D354" s="574" t="s">
        <v>88</v>
      </c>
      <c r="E354" s="681" t="str">
        <f t="shared" ref="E354:E428" si="32">B354</f>
        <v>299</v>
      </c>
      <c r="F354" s="594" t="str">
        <f t="shared" si="28"/>
        <v>ΠΕΛΛΑ</v>
      </c>
      <c r="G354" s="595" t="str">
        <f t="shared" si="30"/>
        <v>299Α</v>
      </c>
      <c r="H354" s="596" t="s">
        <v>7</v>
      </c>
      <c r="I354" s="602" t="s">
        <v>8</v>
      </c>
      <c r="J354" s="821">
        <v>3</v>
      </c>
      <c r="K354" s="822"/>
      <c r="L354" s="823"/>
      <c r="M354" s="824">
        <v>1</v>
      </c>
      <c r="N354" s="1458"/>
      <c r="O354" s="825" t="s">
        <v>253</v>
      </c>
      <c r="P354" s="585" t="s">
        <v>387</v>
      </c>
      <c r="Q354" s="826">
        <v>2381028188</v>
      </c>
      <c r="R354" s="480" t="s">
        <v>254</v>
      </c>
      <c r="S354" s="531"/>
      <c r="T354" s="531"/>
      <c r="U354" s="531"/>
      <c r="V354" s="531"/>
      <c r="W354" s="531"/>
      <c r="X354" s="531"/>
      <c r="Y354" s="600"/>
      <c r="Z354" s="600"/>
      <c r="AA354" s="600"/>
      <c r="AB354" s="600"/>
      <c r="AC354" s="608"/>
      <c r="AD354" s="827"/>
    </row>
    <row r="355" spans="1:30" s="591" customFormat="1" ht="12" customHeight="1" x14ac:dyDescent="0.15">
      <c r="A355" s="571" t="s">
        <v>33</v>
      </c>
      <c r="B355" s="572" t="str">
        <f t="shared" si="31"/>
        <v>299</v>
      </c>
      <c r="C355" s="846" t="s">
        <v>99</v>
      </c>
      <c r="D355" s="574" t="s">
        <v>88</v>
      </c>
      <c r="E355" s="681" t="str">
        <f t="shared" si="32"/>
        <v>299</v>
      </c>
      <c r="F355" s="594" t="str">
        <f t="shared" si="28"/>
        <v>ΠΕΛΛΑ</v>
      </c>
      <c r="G355" s="595" t="str">
        <f t="shared" si="30"/>
        <v>299Α</v>
      </c>
      <c r="H355" s="596" t="s">
        <v>7</v>
      </c>
      <c r="I355" s="602" t="s">
        <v>9</v>
      </c>
      <c r="J355" s="821">
        <v>20</v>
      </c>
      <c r="K355" s="822"/>
      <c r="L355" s="823">
        <v>2</v>
      </c>
      <c r="M355" s="824"/>
      <c r="N355" s="1458"/>
      <c r="O355" s="825" t="s">
        <v>253</v>
      </c>
      <c r="P355" s="585" t="s">
        <v>387</v>
      </c>
      <c r="Q355" s="826">
        <v>2381028188</v>
      </c>
      <c r="R355" s="480" t="s">
        <v>254</v>
      </c>
      <c r="S355" s="531"/>
      <c r="T355" s="531"/>
      <c r="U355" s="531"/>
      <c r="V355" s="531"/>
      <c r="W355" s="531"/>
      <c r="X355" s="531"/>
      <c r="Y355" s="600"/>
      <c r="Z355" s="600"/>
      <c r="AA355" s="600"/>
      <c r="AB355" s="600"/>
      <c r="AC355" s="608"/>
      <c r="AD355" s="827"/>
    </row>
    <row r="356" spans="1:30" s="591" customFormat="1" ht="12" customHeight="1" x14ac:dyDescent="0.15">
      <c r="A356" s="571" t="s">
        <v>33</v>
      </c>
      <c r="B356" s="572" t="str">
        <f t="shared" si="31"/>
        <v>299</v>
      </c>
      <c r="C356" s="846" t="s">
        <v>99</v>
      </c>
      <c r="D356" s="574" t="s">
        <v>88</v>
      </c>
      <c r="E356" s="681" t="str">
        <f t="shared" si="32"/>
        <v>299</v>
      </c>
      <c r="F356" s="623" t="str">
        <f t="shared" si="28"/>
        <v>ΠΕΛΛΑ</v>
      </c>
      <c r="G356" s="595" t="str">
        <f t="shared" si="30"/>
        <v>299Α</v>
      </c>
      <c r="H356" s="625" t="s">
        <v>6</v>
      </c>
      <c r="I356" s="626" t="s">
        <v>8</v>
      </c>
      <c r="J356" s="869">
        <v>1</v>
      </c>
      <c r="K356" s="850"/>
      <c r="L356" s="870"/>
      <c r="M356" s="877">
        <v>1</v>
      </c>
      <c r="N356" s="1458"/>
      <c r="O356" s="872" t="s">
        <v>253</v>
      </c>
      <c r="P356" s="585" t="s">
        <v>387</v>
      </c>
      <c r="Q356" s="873">
        <v>2381028188</v>
      </c>
      <c r="R356" s="487" t="s">
        <v>254</v>
      </c>
      <c r="S356" s="874"/>
      <c r="T356" s="874"/>
      <c r="U356" s="874"/>
      <c r="V356" s="874"/>
      <c r="W356" s="874"/>
      <c r="X356" s="874"/>
      <c r="Y356" s="600"/>
      <c r="Z356" s="600"/>
      <c r="AA356" s="600"/>
      <c r="AB356" s="600"/>
      <c r="AC356" s="635"/>
      <c r="AD356" s="912"/>
    </row>
    <row r="357" spans="1:30" s="591" customFormat="1" ht="12" customHeight="1" thickBot="1" x14ac:dyDescent="0.2">
      <c r="A357" s="1123" t="s">
        <v>33</v>
      </c>
      <c r="B357" s="1124" t="str">
        <f t="shared" si="31"/>
        <v>299</v>
      </c>
      <c r="C357" s="846" t="s">
        <v>99</v>
      </c>
      <c r="D357" s="574" t="s">
        <v>88</v>
      </c>
      <c r="E357" s="681" t="str">
        <f t="shared" si="32"/>
        <v>299</v>
      </c>
      <c r="F357" s="749" t="str">
        <f t="shared" si="28"/>
        <v>ΠΕΛΛΑ</v>
      </c>
      <c r="G357" s="624" t="str">
        <f t="shared" si="30"/>
        <v>299Α</v>
      </c>
      <c r="H357" s="750" t="s">
        <v>6</v>
      </c>
      <c r="I357" s="751" t="s">
        <v>9</v>
      </c>
      <c r="J357" s="853">
        <v>8</v>
      </c>
      <c r="K357" s="854"/>
      <c r="L357" s="855">
        <v>1</v>
      </c>
      <c r="M357" s="856"/>
      <c r="N357" s="1459"/>
      <c r="O357" s="857" t="s">
        <v>253</v>
      </c>
      <c r="P357" s="632" t="s">
        <v>387</v>
      </c>
      <c r="Q357" s="858">
        <v>2381028188</v>
      </c>
      <c r="R357" s="489" t="s">
        <v>254</v>
      </c>
      <c r="S357" s="859"/>
      <c r="T357" s="859"/>
      <c r="U357" s="859"/>
      <c r="V357" s="859"/>
      <c r="W357" s="859"/>
      <c r="X357" s="859"/>
      <c r="Y357" s="634"/>
      <c r="Z357" s="634"/>
      <c r="AA357" s="634"/>
      <c r="AB357" s="634"/>
      <c r="AC357" s="635"/>
      <c r="AD357" s="860"/>
    </row>
    <row r="358" spans="1:30" s="591" customFormat="1" ht="12" customHeight="1" thickTop="1" x14ac:dyDescent="0.15">
      <c r="A358" s="1125" t="s">
        <v>103</v>
      </c>
      <c r="B358" s="1126">
        <f>LEFT(A358,3)+299</f>
        <v>301</v>
      </c>
      <c r="C358" s="846" t="s">
        <v>99</v>
      </c>
      <c r="D358" s="711" t="s">
        <v>89</v>
      </c>
      <c r="E358" s="1127">
        <f t="shared" si="32"/>
        <v>301</v>
      </c>
      <c r="F358" s="638" t="str">
        <f t="shared" si="28"/>
        <v>ΕΙΔΙΚΟ ΕΞΕΤΑΣΤΙΚΟ ΚΕΝΤΡΟ ΘΕΣ/ΝΙΚΗΣ</v>
      </c>
      <c r="G358" s="639" t="s">
        <v>116</v>
      </c>
      <c r="H358" s="640" t="s">
        <v>3</v>
      </c>
      <c r="I358" s="641" t="s">
        <v>8</v>
      </c>
      <c r="J358" s="813">
        <v>1</v>
      </c>
      <c r="K358" s="814"/>
      <c r="L358" s="815"/>
      <c r="M358" s="816">
        <v>1</v>
      </c>
      <c r="N358" s="1457" t="s">
        <v>450</v>
      </c>
      <c r="O358" s="817" t="s">
        <v>255</v>
      </c>
      <c r="P358" s="647" t="s">
        <v>391</v>
      </c>
      <c r="Q358" s="818">
        <v>2310300828</v>
      </c>
      <c r="R358" s="478" t="s">
        <v>256</v>
      </c>
      <c r="S358" s="819">
        <v>5</v>
      </c>
      <c r="T358" s="819">
        <v>4</v>
      </c>
      <c r="U358" s="819">
        <v>5</v>
      </c>
      <c r="V358" s="819">
        <v>11</v>
      </c>
      <c r="W358" s="819">
        <v>9</v>
      </c>
      <c r="X358" s="819">
        <v>5</v>
      </c>
      <c r="Y358" s="587" t="s">
        <v>130</v>
      </c>
      <c r="Z358" s="587" t="s">
        <v>137</v>
      </c>
      <c r="AA358" s="587" t="s">
        <v>131</v>
      </c>
      <c r="AB358" s="587" t="s">
        <v>137</v>
      </c>
      <c r="AC358" s="649" t="s">
        <v>132</v>
      </c>
      <c r="AD358" s="820"/>
    </row>
    <row r="359" spans="1:30" s="591" customFormat="1" ht="12" customHeight="1" x14ac:dyDescent="0.15">
      <c r="A359" s="571" t="s">
        <v>103</v>
      </c>
      <c r="B359" s="572">
        <f t="shared" ref="B359:B372" si="33">LEFT(A359,3)+299</f>
        <v>301</v>
      </c>
      <c r="C359" s="846" t="s">
        <v>99</v>
      </c>
      <c r="D359" s="574" t="s">
        <v>89</v>
      </c>
      <c r="E359" s="622">
        <f t="shared" si="32"/>
        <v>301</v>
      </c>
      <c r="F359" s="576" t="str">
        <f t="shared" si="28"/>
        <v>ΕΙΔΙΚΟ ΕΞΕΤΑΣΤΙΚΟ ΚΕΝΤΡΟ ΘΕΣ/ΝΙΚΗΣ</v>
      </c>
      <c r="G359" s="595" t="s">
        <v>116</v>
      </c>
      <c r="H359" s="578" t="s">
        <v>3</v>
      </c>
      <c r="I359" s="579" t="s">
        <v>9</v>
      </c>
      <c r="J359" s="835">
        <v>4</v>
      </c>
      <c r="K359" s="822"/>
      <c r="L359" s="837">
        <v>1</v>
      </c>
      <c r="M359" s="838"/>
      <c r="N359" s="1461"/>
      <c r="O359" s="839" t="s">
        <v>255</v>
      </c>
      <c r="P359" s="585" t="s">
        <v>391</v>
      </c>
      <c r="Q359" s="840">
        <v>2310300828</v>
      </c>
      <c r="R359" s="483" t="s">
        <v>256</v>
      </c>
      <c r="S359" s="841"/>
      <c r="T359" s="841"/>
      <c r="U359" s="841"/>
      <c r="V359" s="841"/>
      <c r="W359" s="841"/>
      <c r="X359" s="841"/>
      <c r="Y359" s="600"/>
      <c r="Z359" s="600"/>
      <c r="AA359" s="600"/>
      <c r="AB359" s="600"/>
      <c r="AC359" s="733"/>
      <c r="AD359" s="842"/>
    </row>
    <row r="360" spans="1:30" s="591" customFormat="1" ht="12" customHeight="1" x14ac:dyDescent="0.15">
      <c r="A360" s="571" t="s">
        <v>103</v>
      </c>
      <c r="B360" s="572">
        <f t="shared" si="33"/>
        <v>301</v>
      </c>
      <c r="C360" s="846" t="s">
        <v>99</v>
      </c>
      <c r="D360" s="574" t="s">
        <v>89</v>
      </c>
      <c r="E360" s="622">
        <f t="shared" si="32"/>
        <v>301</v>
      </c>
      <c r="F360" s="594" t="str">
        <f t="shared" si="28"/>
        <v>ΕΙΔΙΚΟ ΕΞΕΤΑΣΤΙΚΟ ΚΕΝΤΡΟ ΘΕΣ/ΝΙΚΗΣ</v>
      </c>
      <c r="G360" s="595" t="s">
        <v>116</v>
      </c>
      <c r="H360" s="596" t="s">
        <v>3</v>
      </c>
      <c r="I360" s="602" t="s">
        <v>10</v>
      </c>
      <c r="J360" s="821">
        <v>2</v>
      </c>
      <c r="K360" s="822"/>
      <c r="L360" s="823"/>
      <c r="M360" s="824">
        <v>1</v>
      </c>
      <c r="N360" s="1461"/>
      <c r="O360" s="825" t="s">
        <v>255</v>
      </c>
      <c r="P360" s="585" t="s">
        <v>391</v>
      </c>
      <c r="Q360" s="826">
        <v>2310300828</v>
      </c>
      <c r="R360" s="480" t="s">
        <v>256</v>
      </c>
      <c r="S360" s="531"/>
      <c r="T360" s="531"/>
      <c r="U360" s="531"/>
      <c r="V360" s="531"/>
      <c r="W360" s="531"/>
      <c r="X360" s="531"/>
      <c r="Y360" s="600"/>
      <c r="Z360" s="600"/>
      <c r="AA360" s="600"/>
      <c r="AB360" s="600"/>
      <c r="AC360" s="608"/>
      <c r="AD360" s="827"/>
    </row>
    <row r="361" spans="1:30" s="591" customFormat="1" ht="12" customHeight="1" x14ac:dyDescent="0.15">
      <c r="A361" s="571" t="s">
        <v>103</v>
      </c>
      <c r="B361" s="572">
        <f t="shared" si="33"/>
        <v>301</v>
      </c>
      <c r="C361" s="846" t="s">
        <v>99</v>
      </c>
      <c r="D361" s="574" t="s">
        <v>89</v>
      </c>
      <c r="E361" s="622">
        <f t="shared" si="32"/>
        <v>301</v>
      </c>
      <c r="F361" s="594" t="str">
        <f t="shared" si="28"/>
        <v>ΕΙΔΙΚΟ ΕΞΕΤΑΣΤΙΚΟ ΚΕΝΤΡΟ ΘΕΣ/ΝΙΚΗΣ</v>
      </c>
      <c r="G361" s="595" t="s">
        <v>116</v>
      </c>
      <c r="H361" s="596" t="s">
        <v>4</v>
      </c>
      <c r="I361" s="602" t="s">
        <v>8</v>
      </c>
      <c r="J361" s="821">
        <v>3</v>
      </c>
      <c r="K361" s="822"/>
      <c r="L361" s="823"/>
      <c r="M361" s="824">
        <v>1</v>
      </c>
      <c r="N361" s="1461"/>
      <c r="O361" s="825" t="s">
        <v>255</v>
      </c>
      <c r="P361" s="585" t="s">
        <v>391</v>
      </c>
      <c r="Q361" s="826">
        <v>2310300828</v>
      </c>
      <c r="R361" s="480" t="s">
        <v>256</v>
      </c>
      <c r="S361" s="531"/>
      <c r="T361" s="531"/>
      <c r="U361" s="531"/>
      <c r="V361" s="531"/>
      <c r="W361" s="531"/>
      <c r="X361" s="531"/>
      <c r="Y361" s="600"/>
      <c r="Z361" s="600"/>
      <c r="AA361" s="600"/>
      <c r="AB361" s="600"/>
      <c r="AC361" s="608"/>
      <c r="AD361" s="827"/>
    </row>
    <row r="362" spans="1:30" s="591" customFormat="1" ht="12" customHeight="1" x14ac:dyDescent="0.15">
      <c r="A362" s="571" t="s">
        <v>103</v>
      </c>
      <c r="B362" s="572">
        <f t="shared" si="33"/>
        <v>301</v>
      </c>
      <c r="C362" s="846" t="s">
        <v>99</v>
      </c>
      <c r="D362" s="574" t="s">
        <v>89</v>
      </c>
      <c r="E362" s="622">
        <f t="shared" si="32"/>
        <v>301</v>
      </c>
      <c r="F362" s="594" t="str">
        <f t="shared" si="28"/>
        <v>ΕΙΔΙΚΟ ΕΞΕΤΑΣΤΙΚΟ ΚΕΝΤΡΟ ΘΕΣ/ΝΙΚΗΣ</v>
      </c>
      <c r="G362" s="595" t="s">
        <v>116</v>
      </c>
      <c r="H362" s="596" t="s">
        <v>4</v>
      </c>
      <c r="I362" s="602" t="s">
        <v>9</v>
      </c>
      <c r="J362" s="821">
        <v>6</v>
      </c>
      <c r="K362" s="822"/>
      <c r="L362" s="823">
        <v>1</v>
      </c>
      <c r="M362" s="824"/>
      <c r="N362" s="1461"/>
      <c r="O362" s="825" t="s">
        <v>255</v>
      </c>
      <c r="P362" s="585" t="s">
        <v>391</v>
      </c>
      <c r="Q362" s="826">
        <v>2310300828</v>
      </c>
      <c r="R362" s="480" t="s">
        <v>256</v>
      </c>
      <c r="S362" s="531"/>
      <c r="T362" s="531"/>
      <c r="U362" s="531"/>
      <c r="V362" s="531"/>
      <c r="W362" s="531"/>
      <c r="X362" s="531"/>
      <c r="Y362" s="600"/>
      <c r="Z362" s="600"/>
      <c r="AA362" s="600"/>
      <c r="AB362" s="600"/>
      <c r="AC362" s="608"/>
      <c r="AD362" s="827"/>
    </row>
    <row r="363" spans="1:30" s="591" customFormat="1" ht="12" customHeight="1" x14ac:dyDescent="0.15">
      <c r="A363" s="571" t="s">
        <v>103</v>
      </c>
      <c r="B363" s="572">
        <f t="shared" si="33"/>
        <v>301</v>
      </c>
      <c r="C363" s="846" t="s">
        <v>99</v>
      </c>
      <c r="D363" s="574" t="s">
        <v>89</v>
      </c>
      <c r="E363" s="622">
        <f t="shared" si="32"/>
        <v>301</v>
      </c>
      <c r="F363" s="594" t="str">
        <f t="shared" si="28"/>
        <v>ΕΙΔΙΚΟ ΕΞΕΤΑΣΤΙΚΟ ΚΕΝΤΡΟ ΘΕΣ/ΝΙΚΗΣ</v>
      </c>
      <c r="G363" s="595" t="s">
        <v>116</v>
      </c>
      <c r="H363" s="596" t="s">
        <v>4</v>
      </c>
      <c r="I363" s="602" t="s">
        <v>10</v>
      </c>
      <c r="J363" s="821">
        <v>1</v>
      </c>
      <c r="K363" s="822"/>
      <c r="L363" s="823"/>
      <c r="M363" s="824">
        <v>1</v>
      </c>
      <c r="N363" s="1461"/>
      <c r="O363" s="843" t="s">
        <v>255</v>
      </c>
      <c r="P363" s="612" t="s">
        <v>391</v>
      </c>
      <c r="Q363" s="829">
        <v>2310300828</v>
      </c>
      <c r="R363" s="435" t="s">
        <v>256</v>
      </c>
      <c r="S363" s="531"/>
      <c r="T363" s="531"/>
      <c r="U363" s="531"/>
      <c r="V363" s="531"/>
      <c r="W363" s="531"/>
      <c r="X363" s="531"/>
      <c r="Y363" s="600"/>
      <c r="Z363" s="600"/>
      <c r="AA363" s="600"/>
      <c r="AB363" s="600"/>
      <c r="AC363" s="608"/>
      <c r="AD363" s="827"/>
    </row>
    <row r="364" spans="1:30" s="591" customFormat="1" ht="12" customHeight="1" x14ac:dyDescent="0.15">
      <c r="A364" s="571" t="s">
        <v>103</v>
      </c>
      <c r="B364" s="572">
        <f t="shared" si="33"/>
        <v>301</v>
      </c>
      <c r="C364" s="846" t="s">
        <v>99</v>
      </c>
      <c r="D364" s="574" t="s">
        <v>89</v>
      </c>
      <c r="E364" s="622">
        <f t="shared" si="32"/>
        <v>301</v>
      </c>
      <c r="F364" s="594" t="str">
        <f t="shared" si="28"/>
        <v>ΕΙΔΙΚΟ ΕΞΕΤΑΣΤΙΚΟ ΚΕΝΤΡΟ ΘΕΣ/ΝΙΚΗΣ</v>
      </c>
      <c r="G364" s="595" t="s">
        <v>116</v>
      </c>
      <c r="H364" s="596" t="s">
        <v>5</v>
      </c>
      <c r="I364" s="602" t="s">
        <v>8</v>
      </c>
      <c r="J364" s="821">
        <v>8</v>
      </c>
      <c r="K364" s="822">
        <f>SUM(J358:J372)</f>
        <v>37</v>
      </c>
      <c r="L364" s="823"/>
      <c r="M364" s="583">
        <v>1</v>
      </c>
      <c r="N364" s="1461"/>
      <c r="O364" s="825" t="s">
        <v>255</v>
      </c>
      <c r="P364" s="585" t="s">
        <v>391</v>
      </c>
      <c r="Q364" s="826">
        <v>2310300828</v>
      </c>
      <c r="R364" s="480" t="s">
        <v>256</v>
      </c>
      <c r="S364" s="531"/>
      <c r="T364" s="531"/>
      <c r="U364" s="531"/>
      <c r="V364" s="531"/>
      <c r="W364" s="531"/>
      <c r="X364" s="531"/>
      <c r="Y364" s="600"/>
      <c r="Z364" s="600"/>
      <c r="AA364" s="600"/>
      <c r="AB364" s="600"/>
      <c r="AC364" s="608"/>
      <c r="AD364" s="827"/>
    </row>
    <row r="365" spans="1:30" s="591" customFormat="1" ht="12" customHeight="1" x14ac:dyDescent="0.15">
      <c r="A365" s="571" t="s">
        <v>103</v>
      </c>
      <c r="B365" s="572">
        <f t="shared" si="33"/>
        <v>301</v>
      </c>
      <c r="C365" s="846" t="s">
        <v>99</v>
      </c>
      <c r="D365" s="574" t="s">
        <v>89</v>
      </c>
      <c r="E365" s="622">
        <f t="shared" si="32"/>
        <v>301</v>
      </c>
      <c r="F365" s="594" t="str">
        <f t="shared" si="28"/>
        <v>ΕΙΔΙΚΟ ΕΞΕΤΑΣΤΙΚΟ ΚΕΝΤΡΟ ΘΕΣ/ΝΙΚΗΣ</v>
      </c>
      <c r="G365" s="595" t="s">
        <v>116</v>
      </c>
      <c r="H365" s="596" t="s">
        <v>5</v>
      </c>
      <c r="I365" s="602" t="s">
        <v>9</v>
      </c>
      <c r="J365" s="821">
        <v>3</v>
      </c>
      <c r="K365" s="822"/>
      <c r="L365" s="823">
        <v>1</v>
      </c>
      <c r="M365" s="824"/>
      <c r="N365" s="1461"/>
      <c r="O365" s="825" t="s">
        <v>255</v>
      </c>
      <c r="P365" s="585" t="s">
        <v>391</v>
      </c>
      <c r="Q365" s="826">
        <v>2310300828</v>
      </c>
      <c r="R365" s="480" t="s">
        <v>256</v>
      </c>
      <c r="S365" s="531"/>
      <c r="T365" s="531"/>
      <c r="U365" s="531"/>
      <c r="V365" s="531"/>
      <c r="W365" s="531"/>
      <c r="X365" s="531"/>
      <c r="Y365" s="600"/>
      <c r="Z365" s="600"/>
      <c r="AA365" s="600"/>
      <c r="AB365" s="600"/>
      <c r="AC365" s="608"/>
      <c r="AD365" s="827"/>
    </row>
    <row r="366" spans="1:30" s="591" customFormat="1" ht="12" customHeight="1" x14ac:dyDescent="0.15">
      <c r="A366" s="571" t="s">
        <v>103</v>
      </c>
      <c r="B366" s="572">
        <f t="shared" si="33"/>
        <v>301</v>
      </c>
      <c r="C366" s="846" t="s">
        <v>99</v>
      </c>
      <c r="D366" s="574" t="s">
        <v>89</v>
      </c>
      <c r="E366" s="622">
        <f t="shared" si="32"/>
        <v>301</v>
      </c>
      <c r="F366" s="594" t="str">
        <f t="shared" si="28"/>
        <v>ΕΙΔΙΚΟ ΕΞΕΤΑΣΤΙΚΟ ΚΕΝΤΡΟ ΘΕΣ/ΝΙΚΗΣ</v>
      </c>
      <c r="G366" s="595" t="s">
        <v>116</v>
      </c>
      <c r="H366" s="596" t="s">
        <v>5</v>
      </c>
      <c r="I366" s="602" t="s">
        <v>10</v>
      </c>
      <c r="J366" s="821">
        <v>0</v>
      </c>
      <c r="K366" s="822"/>
      <c r="L366" s="823"/>
      <c r="M366" s="583"/>
      <c r="N366" s="1461"/>
      <c r="O366" s="825" t="s">
        <v>255</v>
      </c>
      <c r="P366" s="585" t="s">
        <v>391</v>
      </c>
      <c r="Q366" s="826">
        <v>2310300828</v>
      </c>
      <c r="R366" s="480" t="s">
        <v>256</v>
      </c>
      <c r="S366" s="531"/>
      <c r="T366" s="531"/>
      <c r="U366" s="531"/>
      <c r="V366" s="531"/>
      <c r="W366" s="531"/>
      <c r="X366" s="531"/>
      <c r="Y366" s="600"/>
      <c r="Z366" s="600"/>
      <c r="AA366" s="600"/>
      <c r="AB366" s="600"/>
      <c r="AC366" s="608"/>
      <c r="AD366" s="827"/>
    </row>
    <row r="367" spans="1:30" s="591" customFormat="1" ht="12" customHeight="1" x14ac:dyDescent="0.15">
      <c r="A367" s="571" t="s">
        <v>103</v>
      </c>
      <c r="B367" s="572">
        <f t="shared" si="33"/>
        <v>301</v>
      </c>
      <c r="C367" s="846" t="s">
        <v>99</v>
      </c>
      <c r="D367" s="574" t="s">
        <v>89</v>
      </c>
      <c r="E367" s="622">
        <f t="shared" si="32"/>
        <v>301</v>
      </c>
      <c r="F367" s="594" t="str">
        <f t="shared" si="28"/>
        <v>ΕΙΔΙΚΟ ΕΞΕΤΑΣΤΙΚΟ ΚΕΝΤΡΟ ΘΕΣ/ΝΙΚΗΣ</v>
      </c>
      <c r="G367" s="595" t="s">
        <v>116</v>
      </c>
      <c r="H367" s="596" t="s">
        <v>7</v>
      </c>
      <c r="I367" s="602" t="s">
        <v>8</v>
      </c>
      <c r="J367" s="821">
        <v>0</v>
      </c>
      <c r="K367" s="822"/>
      <c r="L367" s="823"/>
      <c r="M367" s="583">
        <v>0</v>
      </c>
      <c r="N367" s="1461"/>
      <c r="O367" s="825" t="s">
        <v>255</v>
      </c>
      <c r="P367" s="585" t="s">
        <v>391</v>
      </c>
      <c r="Q367" s="826">
        <v>2310300828</v>
      </c>
      <c r="R367" s="480" t="s">
        <v>256</v>
      </c>
      <c r="S367" s="531"/>
      <c r="T367" s="531"/>
      <c r="U367" s="531"/>
      <c r="V367" s="531"/>
      <c r="W367" s="531"/>
      <c r="X367" s="531"/>
      <c r="Y367" s="600"/>
      <c r="Z367" s="600"/>
      <c r="AA367" s="600"/>
      <c r="AB367" s="600"/>
      <c r="AC367" s="608"/>
      <c r="AD367" s="827"/>
    </row>
    <row r="368" spans="1:30" s="591" customFormat="1" ht="12" customHeight="1" x14ac:dyDescent="0.15">
      <c r="A368" s="571" t="s">
        <v>103</v>
      </c>
      <c r="B368" s="572">
        <f t="shared" si="33"/>
        <v>301</v>
      </c>
      <c r="C368" s="846" t="s">
        <v>99</v>
      </c>
      <c r="D368" s="574" t="s">
        <v>89</v>
      </c>
      <c r="E368" s="622">
        <f t="shared" si="32"/>
        <v>301</v>
      </c>
      <c r="F368" s="594" t="str">
        <f t="shared" si="28"/>
        <v>ΕΙΔΙΚΟ ΕΞΕΤΑΣΤΙΚΟ ΚΕΝΤΡΟ ΘΕΣ/ΝΙΚΗΣ</v>
      </c>
      <c r="G368" s="595" t="s">
        <v>116</v>
      </c>
      <c r="H368" s="596" t="s">
        <v>7</v>
      </c>
      <c r="I368" s="602" t="s">
        <v>9</v>
      </c>
      <c r="J368" s="821">
        <v>6</v>
      </c>
      <c r="K368" s="822"/>
      <c r="L368" s="823">
        <v>1</v>
      </c>
      <c r="M368" s="824"/>
      <c r="N368" s="1461"/>
      <c r="O368" s="825" t="s">
        <v>255</v>
      </c>
      <c r="P368" s="585" t="s">
        <v>391</v>
      </c>
      <c r="Q368" s="826">
        <v>2310300828</v>
      </c>
      <c r="R368" s="480" t="s">
        <v>256</v>
      </c>
      <c r="S368" s="531"/>
      <c r="T368" s="531"/>
      <c r="U368" s="531"/>
      <c r="V368" s="531"/>
      <c r="W368" s="531"/>
      <c r="X368" s="531"/>
      <c r="Y368" s="600"/>
      <c r="Z368" s="600"/>
      <c r="AA368" s="600"/>
      <c r="AB368" s="600"/>
      <c r="AC368" s="608"/>
      <c r="AD368" s="827"/>
    </row>
    <row r="369" spans="1:30" s="591" customFormat="1" ht="12" customHeight="1" x14ac:dyDescent="0.15">
      <c r="A369" s="571" t="s">
        <v>103</v>
      </c>
      <c r="B369" s="572">
        <f t="shared" si="33"/>
        <v>301</v>
      </c>
      <c r="C369" s="846" t="s">
        <v>99</v>
      </c>
      <c r="D369" s="574" t="s">
        <v>89</v>
      </c>
      <c r="E369" s="622">
        <f t="shared" si="32"/>
        <v>301</v>
      </c>
      <c r="F369" s="594" t="str">
        <f t="shared" si="28"/>
        <v>ΕΙΔΙΚΟ ΕΞΕΤΑΣΤΙΚΟ ΚΕΝΤΡΟ ΘΕΣ/ΝΙΚΗΣ</v>
      </c>
      <c r="G369" s="595" t="s">
        <v>116</v>
      </c>
      <c r="H369" s="596" t="s">
        <v>7</v>
      </c>
      <c r="I369" s="602" t="s">
        <v>10</v>
      </c>
      <c r="J369" s="821">
        <v>0</v>
      </c>
      <c r="K369" s="822"/>
      <c r="L369" s="823"/>
      <c r="M369" s="583">
        <v>0</v>
      </c>
      <c r="N369" s="1461"/>
      <c r="O369" s="825" t="s">
        <v>255</v>
      </c>
      <c r="P369" s="585" t="s">
        <v>391</v>
      </c>
      <c r="Q369" s="826">
        <v>2310300828</v>
      </c>
      <c r="R369" s="480" t="s">
        <v>256</v>
      </c>
      <c r="S369" s="531"/>
      <c r="T369" s="531"/>
      <c r="U369" s="531"/>
      <c r="V369" s="531"/>
      <c r="W369" s="531"/>
      <c r="X369" s="531"/>
      <c r="Y369" s="600"/>
      <c r="Z369" s="600"/>
      <c r="AA369" s="600"/>
      <c r="AB369" s="600"/>
      <c r="AC369" s="608"/>
      <c r="AD369" s="827"/>
    </row>
    <row r="370" spans="1:30" s="591" customFormat="1" ht="12" customHeight="1" x14ac:dyDescent="0.15">
      <c r="A370" s="571" t="s">
        <v>103</v>
      </c>
      <c r="B370" s="572">
        <f t="shared" si="33"/>
        <v>301</v>
      </c>
      <c r="C370" s="846" t="s">
        <v>99</v>
      </c>
      <c r="D370" s="574" t="s">
        <v>89</v>
      </c>
      <c r="E370" s="622">
        <f t="shared" si="32"/>
        <v>301</v>
      </c>
      <c r="F370" s="594" t="str">
        <f t="shared" si="28"/>
        <v>ΕΙΔΙΚΟ ΕΞΕΤΑΣΤΙΚΟ ΚΕΝΤΡΟ ΘΕΣ/ΝΙΚΗΣ</v>
      </c>
      <c r="G370" s="595" t="s">
        <v>116</v>
      </c>
      <c r="H370" s="596" t="s">
        <v>6</v>
      </c>
      <c r="I370" s="602" t="s">
        <v>8</v>
      </c>
      <c r="J370" s="849">
        <v>0</v>
      </c>
      <c r="K370" s="850"/>
      <c r="L370" s="851"/>
      <c r="M370" s="852">
        <v>0</v>
      </c>
      <c r="N370" s="1461"/>
      <c r="O370" s="825" t="s">
        <v>255</v>
      </c>
      <c r="P370" s="585" t="s">
        <v>391</v>
      </c>
      <c r="Q370" s="826">
        <v>2310300828</v>
      </c>
      <c r="R370" s="480" t="s">
        <v>256</v>
      </c>
      <c r="S370" s="531"/>
      <c r="T370" s="531"/>
      <c r="U370" s="531"/>
      <c r="V370" s="531"/>
      <c r="W370" s="531"/>
      <c r="X370" s="531"/>
      <c r="Y370" s="600"/>
      <c r="Z370" s="600"/>
      <c r="AA370" s="600"/>
      <c r="AB370" s="600"/>
      <c r="AC370" s="608"/>
      <c r="AD370" s="827"/>
    </row>
    <row r="371" spans="1:30" s="591" customFormat="1" ht="12" customHeight="1" x14ac:dyDescent="0.15">
      <c r="A371" s="571" t="s">
        <v>103</v>
      </c>
      <c r="B371" s="572">
        <f t="shared" si="33"/>
        <v>301</v>
      </c>
      <c r="C371" s="846" t="s">
        <v>99</v>
      </c>
      <c r="D371" s="574" t="s">
        <v>89</v>
      </c>
      <c r="E371" s="622">
        <f t="shared" si="32"/>
        <v>301</v>
      </c>
      <c r="F371" s="594" t="str">
        <f t="shared" si="28"/>
        <v>ΕΙΔΙΚΟ ΕΞΕΤΑΣΤΙΚΟ ΚΕΝΤΡΟ ΘΕΣ/ΝΙΚΗΣ</v>
      </c>
      <c r="G371" s="595" t="s">
        <v>116</v>
      </c>
      <c r="H371" s="596" t="s">
        <v>6</v>
      </c>
      <c r="I371" s="602" t="s">
        <v>9</v>
      </c>
      <c r="J371" s="849">
        <v>3</v>
      </c>
      <c r="K371" s="850"/>
      <c r="L371" s="851">
        <v>1</v>
      </c>
      <c r="M371" s="852"/>
      <c r="N371" s="1461"/>
      <c r="O371" s="825" t="s">
        <v>255</v>
      </c>
      <c r="P371" s="585" t="s">
        <v>391</v>
      </c>
      <c r="Q371" s="826">
        <v>2310300828</v>
      </c>
      <c r="R371" s="480" t="s">
        <v>256</v>
      </c>
      <c r="S371" s="531"/>
      <c r="T371" s="531"/>
      <c r="U371" s="531"/>
      <c r="V371" s="531"/>
      <c r="W371" s="531"/>
      <c r="X371" s="531"/>
      <c r="Y371" s="600"/>
      <c r="Z371" s="600"/>
      <c r="AA371" s="600"/>
      <c r="AB371" s="600"/>
      <c r="AC371" s="608"/>
      <c r="AD371" s="827"/>
    </row>
    <row r="372" spans="1:30" s="591" customFormat="1" ht="12" customHeight="1" thickBot="1" x14ac:dyDescent="0.2">
      <c r="A372" s="1123" t="s">
        <v>103</v>
      </c>
      <c r="B372" s="1124">
        <f t="shared" si="33"/>
        <v>301</v>
      </c>
      <c r="C372" s="846" t="s">
        <v>99</v>
      </c>
      <c r="D372" s="616" t="s">
        <v>89</v>
      </c>
      <c r="E372" s="622">
        <f t="shared" si="32"/>
        <v>301</v>
      </c>
      <c r="F372" s="623" t="str">
        <f t="shared" si="28"/>
        <v>ΕΙΔΙΚΟ ΕΞΕΤΑΣΤΙΚΟ ΚΕΝΤΡΟ ΘΕΣ/ΝΙΚΗΣ</v>
      </c>
      <c r="G372" s="624" t="s">
        <v>116</v>
      </c>
      <c r="H372" s="625" t="s">
        <v>6</v>
      </c>
      <c r="I372" s="626" t="s">
        <v>10</v>
      </c>
      <c r="J372" s="869">
        <v>0</v>
      </c>
      <c r="K372" s="916"/>
      <c r="L372" s="870"/>
      <c r="M372" s="877">
        <v>0</v>
      </c>
      <c r="N372" s="1467"/>
      <c r="O372" s="872" t="s">
        <v>255</v>
      </c>
      <c r="P372" s="632" t="s">
        <v>391</v>
      </c>
      <c r="Q372" s="873">
        <v>2310300828</v>
      </c>
      <c r="R372" s="487" t="s">
        <v>256</v>
      </c>
      <c r="S372" s="874"/>
      <c r="T372" s="874"/>
      <c r="U372" s="874"/>
      <c r="V372" s="874"/>
      <c r="W372" s="874"/>
      <c r="X372" s="874"/>
      <c r="Y372" s="634"/>
      <c r="Z372" s="634"/>
      <c r="AA372" s="634"/>
      <c r="AB372" s="634"/>
      <c r="AC372" s="635"/>
      <c r="AD372" s="912"/>
    </row>
    <row r="373" spans="1:30" s="591" customFormat="1" ht="21" customHeight="1" x14ac:dyDescent="0.15">
      <c r="A373" s="571" t="s">
        <v>34</v>
      </c>
      <c r="B373" s="572" t="str">
        <f t="shared" ref="B373:B388" si="34">LEFT(A373,3)</f>
        <v>301</v>
      </c>
      <c r="C373" s="846" t="s">
        <v>99</v>
      </c>
      <c r="D373" s="574" t="s">
        <v>89</v>
      </c>
      <c r="E373" s="779" t="str">
        <f t="shared" si="32"/>
        <v>301</v>
      </c>
      <c r="F373" s="1128" t="str">
        <f t="shared" ref="F373:F391" si="35">RIGHT(A373,LEN(A373)-5)</f>
        <v>ΑΝΑΤ. ΘΕΣΣΑΛΟΝΙΚΗ</v>
      </c>
      <c r="G373" s="780" t="s">
        <v>178</v>
      </c>
      <c r="H373" s="1129" t="s">
        <v>7</v>
      </c>
      <c r="I373" s="1130" t="s">
        <v>179</v>
      </c>
      <c r="J373" s="1131">
        <v>111</v>
      </c>
      <c r="K373" s="836"/>
      <c r="L373" s="1132">
        <v>7</v>
      </c>
      <c r="M373" s="1133"/>
      <c r="N373" s="1463" t="s">
        <v>451</v>
      </c>
      <c r="O373" s="1134" t="s">
        <v>257</v>
      </c>
      <c r="P373" s="1135" t="s">
        <v>388</v>
      </c>
      <c r="Q373" s="1136">
        <v>2310910655</v>
      </c>
      <c r="R373" s="526" t="s">
        <v>258</v>
      </c>
      <c r="S373" s="1137">
        <v>7</v>
      </c>
      <c r="T373" s="1137">
        <v>6</v>
      </c>
      <c r="U373" s="1137">
        <v>4</v>
      </c>
      <c r="V373" s="1137">
        <v>6</v>
      </c>
      <c r="W373" s="1137">
        <v>6</v>
      </c>
      <c r="X373" s="1137">
        <v>6</v>
      </c>
      <c r="Y373" s="1138" t="s">
        <v>130</v>
      </c>
      <c r="Z373" s="1138" t="s">
        <v>137</v>
      </c>
      <c r="AA373" s="1138" t="s">
        <v>131</v>
      </c>
      <c r="AB373" s="1138" t="s">
        <v>137</v>
      </c>
      <c r="AC373" s="1139" t="s">
        <v>132</v>
      </c>
      <c r="AD373" s="1140"/>
    </row>
    <row r="374" spans="1:30" s="591" customFormat="1" ht="21" customHeight="1" x14ac:dyDescent="0.15">
      <c r="A374" s="571" t="s">
        <v>34</v>
      </c>
      <c r="B374" s="572" t="str">
        <f t="shared" si="34"/>
        <v>301</v>
      </c>
      <c r="C374" s="846" t="s">
        <v>99</v>
      </c>
      <c r="D374" s="574" t="s">
        <v>89</v>
      </c>
      <c r="E374" s="650" t="str">
        <f t="shared" si="32"/>
        <v>301</v>
      </c>
      <c r="F374" s="594" t="str">
        <f t="shared" si="35"/>
        <v>ΑΝΑΤ. ΘΕΣΣΑΛΟΝΙΚΗ</v>
      </c>
      <c r="G374" s="595" t="s">
        <v>178</v>
      </c>
      <c r="H374" s="596" t="s">
        <v>7</v>
      </c>
      <c r="I374" s="602" t="s">
        <v>8</v>
      </c>
      <c r="J374" s="821">
        <v>10</v>
      </c>
      <c r="K374" s="822">
        <f>SUM(J373:J375)</f>
        <v>194</v>
      </c>
      <c r="L374" s="823"/>
      <c r="M374" s="824">
        <v>1</v>
      </c>
      <c r="N374" s="1458"/>
      <c r="O374" s="843" t="s">
        <v>257</v>
      </c>
      <c r="P374" s="656" t="s">
        <v>388</v>
      </c>
      <c r="Q374" s="829">
        <v>2310910655</v>
      </c>
      <c r="R374" s="435" t="s">
        <v>258</v>
      </c>
      <c r="S374" s="531"/>
      <c r="T374" s="531"/>
      <c r="U374" s="531"/>
      <c r="V374" s="531"/>
      <c r="W374" s="531"/>
      <c r="X374" s="531"/>
      <c r="Y374" s="600"/>
      <c r="Z374" s="600"/>
      <c r="AA374" s="600"/>
      <c r="AB374" s="600"/>
      <c r="AC374" s="608"/>
      <c r="AD374" s="827"/>
    </row>
    <row r="375" spans="1:30" s="591" customFormat="1" ht="21" customHeight="1" thickBot="1" x14ac:dyDescent="0.2">
      <c r="A375" s="571" t="s">
        <v>34</v>
      </c>
      <c r="B375" s="572" t="str">
        <f t="shared" si="34"/>
        <v>301</v>
      </c>
      <c r="C375" s="846" t="s">
        <v>99</v>
      </c>
      <c r="D375" s="574" t="s">
        <v>89</v>
      </c>
      <c r="E375" s="650" t="str">
        <f t="shared" si="32"/>
        <v>301</v>
      </c>
      <c r="F375" s="594" t="str">
        <f t="shared" si="35"/>
        <v>ΑΝΑΤ. ΘΕΣΣΑΛΟΝΙΚΗ</v>
      </c>
      <c r="G375" s="595" t="s">
        <v>178</v>
      </c>
      <c r="H375" s="596" t="s">
        <v>7</v>
      </c>
      <c r="I375" s="602" t="s">
        <v>10</v>
      </c>
      <c r="J375" s="821">
        <v>73</v>
      </c>
      <c r="K375" s="926"/>
      <c r="L375" s="823"/>
      <c r="M375" s="824">
        <v>5</v>
      </c>
      <c r="N375" s="1464"/>
      <c r="O375" s="825" t="s">
        <v>257</v>
      </c>
      <c r="P375" s="677" t="s">
        <v>388</v>
      </c>
      <c r="Q375" s="826">
        <v>2310910655</v>
      </c>
      <c r="R375" s="480" t="s">
        <v>258</v>
      </c>
      <c r="S375" s="531"/>
      <c r="T375" s="531"/>
      <c r="U375" s="531"/>
      <c r="V375" s="531"/>
      <c r="W375" s="531"/>
      <c r="X375" s="531"/>
      <c r="Y375" s="600"/>
      <c r="Z375" s="600"/>
      <c r="AA375" s="600"/>
      <c r="AB375" s="600"/>
      <c r="AC375" s="608"/>
      <c r="AD375" s="827"/>
    </row>
    <row r="376" spans="1:30" s="591" customFormat="1" ht="15" customHeight="1" thickBot="1" x14ac:dyDescent="0.2">
      <c r="A376" s="571" t="s">
        <v>34</v>
      </c>
      <c r="B376" s="572" t="str">
        <f t="shared" si="34"/>
        <v>301</v>
      </c>
      <c r="C376" s="934" t="s">
        <v>99</v>
      </c>
      <c r="D376" s="574" t="s">
        <v>89</v>
      </c>
      <c r="E376" s="688" t="str">
        <f t="shared" si="32"/>
        <v>301</v>
      </c>
      <c r="F376" s="689" t="str">
        <f t="shared" si="35"/>
        <v>ΑΝΑΤ. ΘΕΣΣΑΛΟΝΙΚΗ</v>
      </c>
      <c r="G376" s="690" t="s">
        <v>154</v>
      </c>
      <c r="H376" s="691" t="s">
        <v>7</v>
      </c>
      <c r="I376" s="692" t="s">
        <v>180</v>
      </c>
      <c r="J376" s="917">
        <f>213-J373</f>
        <v>102</v>
      </c>
      <c r="K376" s="836"/>
      <c r="L376" s="918">
        <v>7</v>
      </c>
      <c r="M376" s="928"/>
      <c r="N376" s="1468" t="s">
        <v>452</v>
      </c>
      <c r="O376" s="920" t="s">
        <v>259</v>
      </c>
      <c r="P376" s="698" t="s">
        <v>389</v>
      </c>
      <c r="Q376" s="921">
        <v>2310937402</v>
      </c>
      <c r="R376" s="496" t="s">
        <v>260</v>
      </c>
      <c r="S376" s="922">
        <v>10</v>
      </c>
      <c r="T376" s="922">
        <v>3</v>
      </c>
      <c r="U376" s="922">
        <v>2</v>
      </c>
      <c r="V376" s="922">
        <v>7</v>
      </c>
      <c r="W376" s="922">
        <v>7</v>
      </c>
      <c r="X376" s="922">
        <v>5</v>
      </c>
      <c r="Y376" s="700" t="s">
        <v>130</v>
      </c>
      <c r="Z376" s="700" t="s">
        <v>137</v>
      </c>
      <c r="AA376" s="700" t="s">
        <v>131</v>
      </c>
      <c r="AB376" s="700" t="s">
        <v>137</v>
      </c>
      <c r="AC376" s="701" t="s">
        <v>132</v>
      </c>
      <c r="AD376" s="923"/>
    </row>
    <row r="377" spans="1:30" s="591" customFormat="1" ht="15" customHeight="1" thickTop="1" x14ac:dyDescent="0.15">
      <c r="A377" s="1125" t="s">
        <v>34</v>
      </c>
      <c r="B377" s="1126" t="str">
        <f t="shared" si="34"/>
        <v>301</v>
      </c>
      <c r="C377" s="846" t="s">
        <v>99</v>
      </c>
      <c r="D377" s="574" t="s">
        <v>89</v>
      </c>
      <c r="E377" s="650" t="str">
        <f t="shared" si="32"/>
        <v>301</v>
      </c>
      <c r="F377" s="594" t="str">
        <f t="shared" si="35"/>
        <v>ΑΝΑΤ. ΘΕΣΣΑΛΟΝΙΚΗ</v>
      </c>
      <c r="G377" s="595" t="s">
        <v>154</v>
      </c>
      <c r="H377" s="596" t="s">
        <v>3</v>
      </c>
      <c r="I377" s="602" t="s">
        <v>8</v>
      </c>
      <c r="J377" s="821">
        <v>11</v>
      </c>
      <c r="K377" s="822">
        <f>SUM(J376:J379)</f>
        <v>175</v>
      </c>
      <c r="L377" s="823"/>
      <c r="M377" s="924">
        <v>1</v>
      </c>
      <c r="N377" s="1458"/>
      <c r="O377" s="843" t="s">
        <v>259</v>
      </c>
      <c r="P377" s="656" t="s">
        <v>389</v>
      </c>
      <c r="Q377" s="829">
        <v>2310937402</v>
      </c>
      <c r="R377" s="435" t="s">
        <v>260</v>
      </c>
      <c r="S377" s="531"/>
      <c r="T377" s="531"/>
      <c r="U377" s="531"/>
      <c r="V377" s="531"/>
      <c r="W377" s="531"/>
      <c r="X377" s="531"/>
      <c r="Y377" s="600"/>
      <c r="Z377" s="600"/>
      <c r="AA377" s="600"/>
      <c r="AB377" s="600"/>
      <c r="AC377" s="608"/>
      <c r="AD377" s="827"/>
    </row>
    <row r="378" spans="1:30" s="591" customFormat="1" ht="15" customHeight="1" x14ac:dyDescent="0.15">
      <c r="A378" s="571" t="s">
        <v>34</v>
      </c>
      <c r="B378" s="572" t="str">
        <f t="shared" si="34"/>
        <v>301</v>
      </c>
      <c r="C378" s="846" t="s">
        <v>99</v>
      </c>
      <c r="D378" s="574" t="s">
        <v>89</v>
      </c>
      <c r="E378" s="650" t="str">
        <f t="shared" si="32"/>
        <v>301</v>
      </c>
      <c r="F378" s="594" t="str">
        <f t="shared" si="35"/>
        <v>ΑΝΑΤ. ΘΕΣΣΑΛΟΝΙΚΗ</v>
      </c>
      <c r="G378" s="595" t="s">
        <v>154</v>
      </c>
      <c r="H378" s="596" t="s">
        <v>3</v>
      </c>
      <c r="I378" s="602" t="s">
        <v>9</v>
      </c>
      <c r="J378" s="821">
        <v>32</v>
      </c>
      <c r="K378" s="822"/>
      <c r="L378" s="823">
        <v>3</v>
      </c>
      <c r="M378" s="824"/>
      <c r="N378" s="1458"/>
      <c r="O378" s="825" t="s">
        <v>259</v>
      </c>
      <c r="P378" s="677" t="s">
        <v>389</v>
      </c>
      <c r="Q378" s="826">
        <v>2310937402</v>
      </c>
      <c r="R378" s="480" t="s">
        <v>260</v>
      </c>
      <c r="S378" s="531"/>
      <c r="T378" s="531"/>
      <c r="U378" s="531"/>
      <c r="V378" s="531"/>
      <c r="W378" s="531"/>
      <c r="X378" s="531"/>
      <c r="Y378" s="600"/>
      <c r="Z378" s="600"/>
      <c r="AA378" s="600"/>
      <c r="AB378" s="600"/>
      <c r="AC378" s="608"/>
      <c r="AD378" s="827"/>
    </row>
    <row r="379" spans="1:30" s="591" customFormat="1" ht="15" customHeight="1" thickBot="1" x14ac:dyDescent="0.2">
      <c r="A379" s="571" t="s">
        <v>34</v>
      </c>
      <c r="B379" s="572" t="str">
        <f t="shared" si="34"/>
        <v>301</v>
      </c>
      <c r="C379" s="846" t="s">
        <v>99</v>
      </c>
      <c r="D379" s="574" t="s">
        <v>89</v>
      </c>
      <c r="E379" s="681" t="str">
        <f t="shared" si="32"/>
        <v>301</v>
      </c>
      <c r="F379" s="623" t="str">
        <f t="shared" si="35"/>
        <v>ΑΝΑΤ. ΘΕΣΣΑΛΟΝΙΚΗ</v>
      </c>
      <c r="G379" s="624" t="s">
        <v>154</v>
      </c>
      <c r="H379" s="625" t="s">
        <v>3</v>
      </c>
      <c r="I379" s="626" t="s">
        <v>10</v>
      </c>
      <c r="J379" s="925">
        <v>30</v>
      </c>
      <c r="K379" s="926"/>
      <c r="L379" s="896"/>
      <c r="M379" s="1141">
        <v>2</v>
      </c>
      <c r="N379" s="1464"/>
      <c r="O379" s="872" t="s">
        <v>259</v>
      </c>
      <c r="P379" s="687" t="s">
        <v>389</v>
      </c>
      <c r="Q379" s="873">
        <v>2310937402</v>
      </c>
      <c r="R379" s="487" t="s">
        <v>260</v>
      </c>
      <c r="S379" s="874"/>
      <c r="T379" s="874"/>
      <c r="U379" s="874"/>
      <c r="V379" s="874"/>
      <c r="W379" s="874"/>
      <c r="X379" s="874"/>
      <c r="Y379" s="634"/>
      <c r="Z379" s="634"/>
      <c r="AA379" s="634"/>
      <c r="AB379" s="634"/>
      <c r="AC379" s="635"/>
      <c r="AD379" s="912"/>
    </row>
    <row r="380" spans="1:30" s="591" customFormat="1" ht="30" customHeight="1" x14ac:dyDescent="0.15">
      <c r="A380" s="571" t="s">
        <v>34</v>
      </c>
      <c r="B380" s="572" t="str">
        <f t="shared" si="34"/>
        <v>301</v>
      </c>
      <c r="C380" s="846" t="s">
        <v>99</v>
      </c>
      <c r="D380" s="574" t="s">
        <v>89</v>
      </c>
      <c r="E380" s="688" t="str">
        <f t="shared" si="32"/>
        <v>301</v>
      </c>
      <c r="F380" s="689" t="str">
        <f t="shared" si="35"/>
        <v>ΑΝΑΤ. ΘΕΣΣΑΛΟΝΙΚΗ</v>
      </c>
      <c r="G380" s="690" t="s">
        <v>155</v>
      </c>
      <c r="H380" s="691" t="s">
        <v>5</v>
      </c>
      <c r="I380" s="692" t="s">
        <v>8</v>
      </c>
      <c r="J380" s="917">
        <v>139</v>
      </c>
      <c r="K380" s="836">
        <f>SUM(J380:J381)</f>
        <v>160</v>
      </c>
      <c r="L380" s="918"/>
      <c r="M380" s="928">
        <v>9</v>
      </c>
      <c r="N380" s="1463" t="s">
        <v>453</v>
      </c>
      <c r="O380" s="1142" t="s">
        <v>261</v>
      </c>
      <c r="P380" s="1143" t="s">
        <v>390</v>
      </c>
      <c r="Q380" s="1144">
        <v>2310943179</v>
      </c>
      <c r="R380" s="439" t="s">
        <v>262</v>
      </c>
      <c r="S380" s="922">
        <v>0</v>
      </c>
      <c r="T380" s="922">
        <v>11</v>
      </c>
      <c r="U380" s="922">
        <v>7</v>
      </c>
      <c r="V380" s="922">
        <v>0</v>
      </c>
      <c r="W380" s="922">
        <v>7</v>
      </c>
      <c r="X380" s="922">
        <v>7</v>
      </c>
      <c r="Y380" s="700" t="s">
        <v>130</v>
      </c>
      <c r="Z380" s="700" t="s">
        <v>137</v>
      </c>
      <c r="AA380" s="700" t="s">
        <v>132</v>
      </c>
      <c r="AB380" s="700" t="s">
        <v>137</v>
      </c>
      <c r="AC380" s="701" t="s">
        <v>132</v>
      </c>
      <c r="AD380" s="923"/>
    </row>
    <row r="381" spans="1:30" s="591" customFormat="1" ht="30" customHeight="1" thickBot="1" x14ac:dyDescent="0.2">
      <c r="A381" s="571" t="s">
        <v>34</v>
      </c>
      <c r="B381" s="572" t="str">
        <f t="shared" si="34"/>
        <v>301</v>
      </c>
      <c r="C381" s="846" t="s">
        <v>99</v>
      </c>
      <c r="D381" s="574" t="s">
        <v>89</v>
      </c>
      <c r="E381" s="657" t="str">
        <f t="shared" si="32"/>
        <v>301</v>
      </c>
      <c r="F381" s="658" t="str">
        <f t="shared" si="35"/>
        <v>ΑΝΑΤ. ΘΕΣΣΑΛΟΝΙΚΗ</v>
      </c>
      <c r="G381" s="659" t="s">
        <v>155</v>
      </c>
      <c r="H381" s="660" t="s">
        <v>5</v>
      </c>
      <c r="I381" s="661" t="s">
        <v>10</v>
      </c>
      <c r="J381" s="1145">
        <v>21</v>
      </c>
      <c r="K381" s="926"/>
      <c r="L381" s="1146"/>
      <c r="M381" s="1147">
        <v>2</v>
      </c>
      <c r="N381" s="1464"/>
      <c r="O381" s="1148" t="s">
        <v>261</v>
      </c>
      <c r="P381" s="667" t="s">
        <v>390</v>
      </c>
      <c r="Q381" s="1149">
        <v>2310943179</v>
      </c>
      <c r="R381" s="528" t="s">
        <v>262</v>
      </c>
      <c r="S381" s="1150"/>
      <c r="T381" s="1150"/>
      <c r="U381" s="1150"/>
      <c r="V381" s="1150"/>
      <c r="W381" s="1150"/>
      <c r="X381" s="1150"/>
      <c r="Y381" s="669"/>
      <c r="Z381" s="669"/>
      <c r="AA381" s="669"/>
      <c r="AB381" s="669"/>
      <c r="AC381" s="670"/>
      <c r="AD381" s="1151"/>
    </row>
    <row r="382" spans="1:30" s="591" customFormat="1" ht="30" customHeight="1" x14ac:dyDescent="0.15">
      <c r="A382" s="571" t="s">
        <v>34</v>
      </c>
      <c r="B382" s="572" t="str">
        <f t="shared" si="34"/>
        <v>301</v>
      </c>
      <c r="C382" s="846" t="s">
        <v>99</v>
      </c>
      <c r="D382" s="574" t="s">
        <v>89</v>
      </c>
      <c r="E382" s="726" t="str">
        <f t="shared" si="32"/>
        <v>301</v>
      </c>
      <c r="F382" s="576" t="str">
        <f t="shared" si="35"/>
        <v>ΑΝΑΤ. ΘΕΣΣΑΛΟΝΙΚΗ</v>
      </c>
      <c r="G382" s="577" t="s">
        <v>153</v>
      </c>
      <c r="H382" s="578" t="s">
        <v>4</v>
      </c>
      <c r="I382" s="579" t="s">
        <v>8</v>
      </c>
      <c r="J382" s="835">
        <v>77</v>
      </c>
      <c r="K382" s="822">
        <f>SUM(J382:J383)</f>
        <v>179</v>
      </c>
      <c r="L382" s="837"/>
      <c r="M382" s="838">
        <v>5</v>
      </c>
      <c r="N382" s="1463" t="s">
        <v>454</v>
      </c>
      <c r="O382" s="1152" t="s">
        <v>263</v>
      </c>
      <c r="P382" s="1153" t="s">
        <v>392</v>
      </c>
      <c r="Q382" s="1154">
        <v>2310434209</v>
      </c>
      <c r="R382" s="436" t="s">
        <v>264</v>
      </c>
      <c r="S382" s="841">
        <v>7</v>
      </c>
      <c r="T382" s="841">
        <v>5</v>
      </c>
      <c r="U382" s="841">
        <v>4</v>
      </c>
      <c r="V382" s="841">
        <v>5</v>
      </c>
      <c r="W382" s="841">
        <v>5</v>
      </c>
      <c r="X382" s="841">
        <v>5</v>
      </c>
      <c r="Y382" s="599" t="s">
        <v>130</v>
      </c>
      <c r="Z382" s="599" t="s">
        <v>137</v>
      </c>
      <c r="AA382" s="599" t="s">
        <v>130</v>
      </c>
      <c r="AB382" s="599" t="s">
        <v>137</v>
      </c>
      <c r="AC382" s="733" t="s">
        <v>130</v>
      </c>
      <c r="AD382" s="842"/>
    </row>
    <row r="383" spans="1:30" s="591" customFormat="1" ht="30" customHeight="1" thickBot="1" x14ac:dyDescent="0.2">
      <c r="A383" s="571" t="s">
        <v>34</v>
      </c>
      <c r="B383" s="572" t="str">
        <f>LEFT(A383,3)</f>
        <v>301</v>
      </c>
      <c r="C383" s="846" t="s">
        <v>99</v>
      </c>
      <c r="D383" s="574" t="s">
        <v>89</v>
      </c>
      <c r="E383" s="681" t="str">
        <f>B383</f>
        <v>301</v>
      </c>
      <c r="F383" s="623" t="str">
        <f t="shared" si="35"/>
        <v>ΑΝΑΤ. ΘΕΣΣΑΛΟΝΙΚΗ</v>
      </c>
      <c r="G383" s="624" t="s">
        <v>153</v>
      </c>
      <c r="H383" s="625" t="s">
        <v>5</v>
      </c>
      <c r="I383" s="626" t="s">
        <v>9</v>
      </c>
      <c r="J383" s="925">
        <v>102</v>
      </c>
      <c r="K383" s="926"/>
      <c r="L383" s="896">
        <v>7</v>
      </c>
      <c r="M383" s="927"/>
      <c r="N383" s="1464"/>
      <c r="O383" s="872" t="s">
        <v>263</v>
      </c>
      <c r="P383" s="1155" t="s">
        <v>392</v>
      </c>
      <c r="Q383" s="873">
        <v>2310434209</v>
      </c>
      <c r="R383" s="487" t="s">
        <v>264</v>
      </c>
      <c r="S383" s="874"/>
      <c r="T383" s="874"/>
      <c r="U383" s="874"/>
      <c r="V383" s="874"/>
      <c r="W383" s="874"/>
      <c r="X383" s="874"/>
      <c r="Y383" s="634"/>
      <c r="Z383" s="634"/>
      <c r="AA383" s="634"/>
      <c r="AB383" s="634"/>
      <c r="AC383" s="635"/>
      <c r="AD383" s="912"/>
    </row>
    <row r="384" spans="1:30" s="591" customFormat="1" ht="30" customHeight="1" x14ac:dyDescent="0.15">
      <c r="A384" s="571" t="s">
        <v>34</v>
      </c>
      <c r="B384" s="572" t="str">
        <f>LEFT(A384,3)</f>
        <v>301</v>
      </c>
      <c r="C384" s="846" t="s">
        <v>99</v>
      </c>
      <c r="D384" s="574" t="s">
        <v>89</v>
      </c>
      <c r="E384" s="688" t="str">
        <f>B384</f>
        <v>301</v>
      </c>
      <c r="F384" s="689" t="str">
        <f t="shared" si="35"/>
        <v>ΑΝΑΤ. ΘΕΣΣΑΛΟΝΙΚΗ</v>
      </c>
      <c r="G384" s="690" t="s">
        <v>152</v>
      </c>
      <c r="H384" s="691" t="s">
        <v>4</v>
      </c>
      <c r="I384" s="692" t="s">
        <v>9</v>
      </c>
      <c r="J384" s="917">
        <v>119</v>
      </c>
      <c r="K384" s="836">
        <f>SUM(J384:J385)</f>
        <v>188</v>
      </c>
      <c r="L384" s="918">
        <v>8</v>
      </c>
      <c r="M384" s="928"/>
      <c r="N384" s="1463" t="s">
        <v>455</v>
      </c>
      <c r="O384" s="1142" t="s">
        <v>265</v>
      </c>
      <c r="P384" s="1156" t="s">
        <v>393</v>
      </c>
      <c r="Q384" s="1144">
        <v>2310471065</v>
      </c>
      <c r="R384" s="439" t="s">
        <v>266</v>
      </c>
      <c r="S384" s="922">
        <v>8</v>
      </c>
      <c r="T384" s="922">
        <v>5</v>
      </c>
      <c r="U384" s="922">
        <v>4</v>
      </c>
      <c r="V384" s="922">
        <v>6</v>
      </c>
      <c r="W384" s="922">
        <v>6</v>
      </c>
      <c r="X384" s="922">
        <v>6</v>
      </c>
      <c r="Y384" s="700" t="s">
        <v>130</v>
      </c>
      <c r="Z384" s="700" t="s">
        <v>137</v>
      </c>
      <c r="AA384" s="700" t="s">
        <v>131</v>
      </c>
      <c r="AB384" s="700" t="s">
        <v>137</v>
      </c>
      <c r="AC384" s="701" t="s">
        <v>130</v>
      </c>
      <c r="AD384" s="923"/>
    </row>
    <row r="385" spans="1:30" s="591" customFormat="1" ht="30" customHeight="1" thickBot="1" x14ac:dyDescent="0.2">
      <c r="A385" s="571" t="s">
        <v>34</v>
      </c>
      <c r="B385" s="572" t="str">
        <f t="shared" si="34"/>
        <v>301</v>
      </c>
      <c r="C385" s="846" t="s">
        <v>99</v>
      </c>
      <c r="D385" s="574" t="s">
        <v>89</v>
      </c>
      <c r="E385" s="657" t="str">
        <f t="shared" si="32"/>
        <v>301</v>
      </c>
      <c r="F385" s="658" t="str">
        <f t="shared" si="35"/>
        <v>ΑΝΑΤ. ΘΕΣΣΑΛΟΝΙΚΗ</v>
      </c>
      <c r="G385" s="659" t="s">
        <v>152</v>
      </c>
      <c r="H385" s="660" t="s">
        <v>4</v>
      </c>
      <c r="I385" s="661" t="s">
        <v>10</v>
      </c>
      <c r="J385" s="1145">
        <v>69</v>
      </c>
      <c r="K385" s="926"/>
      <c r="L385" s="1146"/>
      <c r="M385" s="1147">
        <v>5</v>
      </c>
      <c r="N385" s="1464"/>
      <c r="O385" s="1148" t="s">
        <v>265</v>
      </c>
      <c r="P385" s="1157" t="s">
        <v>393</v>
      </c>
      <c r="Q385" s="1149">
        <v>2310471065</v>
      </c>
      <c r="R385" s="528" t="s">
        <v>266</v>
      </c>
      <c r="S385" s="1150"/>
      <c r="T385" s="1150"/>
      <c r="U385" s="1150"/>
      <c r="V385" s="1150"/>
      <c r="W385" s="1150"/>
      <c r="X385" s="1150"/>
      <c r="Y385" s="669"/>
      <c r="Z385" s="669"/>
      <c r="AA385" s="669"/>
      <c r="AB385" s="669"/>
      <c r="AC385" s="670"/>
      <c r="AD385" s="1151"/>
    </row>
    <row r="386" spans="1:30" s="591" customFormat="1" ht="21.95" customHeight="1" x14ac:dyDescent="0.15">
      <c r="A386" s="571" t="s">
        <v>34</v>
      </c>
      <c r="B386" s="572" t="str">
        <f t="shared" si="34"/>
        <v>301</v>
      </c>
      <c r="C386" s="846" t="s">
        <v>99</v>
      </c>
      <c r="D386" s="574" t="s">
        <v>89</v>
      </c>
      <c r="E386" s="726" t="str">
        <f t="shared" si="32"/>
        <v>301</v>
      </c>
      <c r="F386" s="576" t="str">
        <f t="shared" si="35"/>
        <v>ΑΝΑΤ. ΘΕΣΣΑΛΟΝΙΚΗ</v>
      </c>
      <c r="G386" s="577" t="s">
        <v>181</v>
      </c>
      <c r="H386" s="578" t="s">
        <v>6</v>
      </c>
      <c r="I386" s="579" t="s">
        <v>8</v>
      </c>
      <c r="J386" s="1158">
        <v>19</v>
      </c>
      <c r="K386" s="1039"/>
      <c r="L386" s="1159"/>
      <c r="M386" s="1160">
        <v>2</v>
      </c>
      <c r="N386" s="1465" t="s">
        <v>456</v>
      </c>
      <c r="O386" s="839" t="s">
        <v>267</v>
      </c>
      <c r="P386" s="585" t="s">
        <v>394</v>
      </c>
      <c r="Q386" s="840">
        <v>2310278100</v>
      </c>
      <c r="R386" s="483" t="s">
        <v>268</v>
      </c>
      <c r="S386" s="841">
        <v>9</v>
      </c>
      <c r="T386" s="841">
        <v>9</v>
      </c>
      <c r="U386" s="841">
        <v>4</v>
      </c>
      <c r="V386" s="841">
        <v>7</v>
      </c>
      <c r="W386" s="841">
        <v>7</v>
      </c>
      <c r="X386" s="841">
        <v>7</v>
      </c>
      <c r="Y386" s="599" t="s">
        <v>130</v>
      </c>
      <c r="Z386" s="599" t="s">
        <v>137</v>
      </c>
      <c r="AA386" s="599" t="s">
        <v>131</v>
      </c>
      <c r="AB386" s="599" t="s">
        <v>137</v>
      </c>
      <c r="AC386" s="733" t="s">
        <v>132</v>
      </c>
      <c r="AD386" s="842"/>
    </row>
    <row r="387" spans="1:30" s="591" customFormat="1" ht="21.95" customHeight="1" x14ac:dyDescent="0.15">
      <c r="A387" s="571" t="s">
        <v>34</v>
      </c>
      <c r="B387" s="572" t="str">
        <f t="shared" si="34"/>
        <v>301</v>
      </c>
      <c r="C387" s="846" t="s">
        <v>99</v>
      </c>
      <c r="D387" s="574" t="s">
        <v>89</v>
      </c>
      <c r="E387" s="650" t="str">
        <f t="shared" si="32"/>
        <v>301</v>
      </c>
      <c r="F387" s="594" t="str">
        <f t="shared" si="35"/>
        <v>ΑΝΑΤ. ΘΕΣΣΑΛΟΝΙΚΗ</v>
      </c>
      <c r="G387" s="577" t="s">
        <v>181</v>
      </c>
      <c r="H387" s="596" t="s">
        <v>6</v>
      </c>
      <c r="I387" s="602" t="s">
        <v>9</v>
      </c>
      <c r="J387" s="849">
        <v>142</v>
      </c>
      <c r="K387" s="850">
        <f>SUM(J386:J388)</f>
        <v>243</v>
      </c>
      <c r="L387" s="851">
        <v>9</v>
      </c>
      <c r="M387" s="852"/>
      <c r="N387" s="1458"/>
      <c r="O387" s="843" t="s">
        <v>267</v>
      </c>
      <c r="P387" s="656" t="s">
        <v>394</v>
      </c>
      <c r="Q387" s="829">
        <v>2310278100</v>
      </c>
      <c r="R387" s="435" t="s">
        <v>268</v>
      </c>
      <c r="S387" s="531"/>
      <c r="T387" s="531"/>
      <c r="U387" s="531"/>
      <c r="V387" s="531"/>
      <c r="W387" s="531"/>
      <c r="X387" s="531"/>
      <c r="Y387" s="600"/>
      <c r="Z387" s="600"/>
      <c r="AA387" s="600"/>
      <c r="AB387" s="600"/>
      <c r="AC387" s="608"/>
      <c r="AD387" s="827"/>
    </row>
    <row r="388" spans="1:30" s="591" customFormat="1" ht="21.95" customHeight="1" thickBot="1" x14ac:dyDescent="0.2">
      <c r="A388" s="1161" t="s">
        <v>34</v>
      </c>
      <c r="B388" s="1162" t="str">
        <f t="shared" si="34"/>
        <v>301</v>
      </c>
      <c r="C388" s="936" t="s">
        <v>99</v>
      </c>
      <c r="D388" s="784" t="s">
        <v>89</v>
      </c>
      <c r="E388" s="748" t="str">
        <f t="shared" si="32"/>
        <v>301</v>
      </c>
      <c r="F388" s="749" t="str">
        <f t="shared" si="35"/>
        <v>ΑΝΑΤ. ΘΕΣΣΑΛΟΝΙΚΗ</v>
      </c>
      <c r="G388" s="1163" t="s">
        <v>181</v>
      </c>
      <c r="H388" s="750" t="s">
        <v>6</v>
      </c>
      <c r="I388" s="751" t="s">
        <v>10</v>
      </c>
      <c r="J388" s="853">
        <v>82</v>
      </c>
      <c r="K388" s="854"/>
      <c r="L388" s="855"/>
      <c r="M388" s="856">
        <v>5</v>
      </c>
      <c r="N388" s="1459"/>
      <c r="O388" s="857" t="s">
        <v>267</v>
      </c>
      <c r="P388" s="757" t="s">
        <v>394</v>
      </c>
      <c r="Q388" s="858">
        <v>2310278100</v>
      </c>
      <c r="R388" s="489" t="s">
        <v>268</v>
      </c>
      <c r="S388" s="859"/>
      <c r="T388" s="859"/>
      <c r="U388" s="859"/>
      <c r="V388" s="859"/>
      <c r="W388" s="859"/>
      <c r="X388" s="859"/>
      <c r="Y388" s="760"/>
      <c r="Z388" s="760"/>
      <c r="AA388" s="760"/>
      <c r="AB388" s="760"/>
      <c r="AC388" s="761"/>
      <c r="AD388" s="860"/>
    </row>
    <row r="389" spans="1:30" s="591" customFormat="1" ht="21.95" customHeight="1" thickTop="1" x14ac:dyDescent="0.15">
      <c r="A389" s="571" t="s">
        <v>35</v>
      </c>
      <c r="B389" s="572" t="str">
        <f>LEFT(A389,3)</f>
        <v>305</v>
      </c>
      <c r="C389" s="846" t="s">
        <v>99</v>
      </c>
      <c r="D389" s="574" t="s">
        <v>90</v>
      </c>
      <c r="E389" s="726" t="str">
        <f>B389</f>
        <v>305</v>
      </c>
      <c r="F389" s="576" t="str">
        <f t="shared" si="35"/>
        <v>ΔΥΤ. ΘΕΣΣΑΛΟΝΙΚΗ</v>
      </c>
      <c r="G389" s="577" t="str">
        <f>CONCATENATE(E389,"Α")</f>
        <v>305Α</v>
      </c>
      <c r="H389" s="578" t="s">
        <v>4</v>
      </c>
      <c r="I389" s="579" t="s">
        <v>8</v>
      </c>
      <c r="J389" s="835">
        <v>41</v>
      </c>
      <c r="K389" s="822"/>
      <c r="L389" s="837"/>
      <c r="M389" s="838">
        <v>3</v>
      </c>
      <c r="N389" s="1457" t="s">
        <v>457</v>
      </c>
      <c r="O389" s="839" t="s">
        <v>277</v>
      </c>
      <c r="P389" s="585" t="s">
        <v>395</v>
      </c>
      <c r="Q389" s="840">
        <v>2310656387</v>
      </c>
      <c r="R389" s="483" t="s">
        <v>269</v>
      </c>
      <c r="S389" s="841">
        <v>4</v>
      </c>
      <c r="T389" s="841">
        <v>6</v>
      </c>
      <c r="U389" s="841">
        <v>6</v>
      </c>
      <c r="V389" s="841">
        <v>4</v>
      </c>
      <c r="W389" s="841">
        <v>6</v>
      </c>
      <c r="X389" s="841">
        <v>6</v>
      </c>
      <c r="Y389" s="599" t="s">
        <v>132</v>
      </c>
      <c r="Z389" s="599" t="s">
        <v>137</v>
      </c>
      <c r="AA389" s="599" t="s">
        <v>132</v>
      </c>
      <c r="AB389" s="599" t="s">
        <v>137</v>
      </c>
      <c r="AC389" s="733" t="s">
        <v>132</v>
      </c>
      <c r="AD389" s="842"/>
    </row>
    <row r="390" spans="1:30" s="591" customFormat="1" ht="21.95" customHeight="1" x14ac:dyDescent="0.15">
      <c r="A390" s="571" t="s">
        <v>35</v>
      </c>
      <c r="B390" s="572" t="str">
        <f>LEFT(A390,3)</f>
        <v>305</v>
      </c>
      <c r="C390" s="846" t="s">
        <v>99</v>
      </c>
      <c r="D390" s="574" t="s">
        <v>90</v>
      </c>
      <c r="E390" s="650" t="str">
        <f>B390</f>
        <v>305</v>
      </c>
      <c r="F390" s="594" t="str">
        <f t="shared" si="35"/>
        <v>ΔΥΤ. ΘΕΣΣΑΛΟΝΙΚΗ</v>
      </c>
      <c r="G390" s="595" t="str">
        <f>CONCATENATE(E390,"Α")</f>
        <v>305Α</v>
      </c>
      <c r="H390" s="596" t="s">
        <v>4</v>
      </c>
      <c r="I390" s="602" t="s">
        <v>9</v>
      </c>
      <c r="J390" s="821">
        <v>63</v>
      </c>
      <c r="K390" s="822">
        <f>SUM(J389:J391)</f>
        <v>144</v>
      </c>
      <c r="L390" s="823">
        <v>4</v>
      </c>
      <c r="M390" s="824"/>
      <c r="N390" s="1458"/>
      <c r="O390" s="843" t="s">
        <v>277</v>
      </c>
      <c r="P390" s="656" t="s">
        <v>395</v>
      </c>
      <c r="Q390" s="829">
        <v>2310656387</v>
      </c>
      <c r="R390" s="435" t="s">
        <v>269</v>
      </c>
      <c r="S390" s="531"/>
      <c r="T390" s="531"/>
      <c r="U390" s="531"/>
      <c r="V390" s="531"/>
      <c r="W390" s="531"/>
      <c r="X390" s="531"/>
      <c r="Y390" s="600"/>
      <c r="Z390" s="600"/>
      <c r="AA390" s="600"/>
      <c r="AB390" s="600"/>
      <c r="AC390" s="608"/>
      <c r="AD390" s="827"/>
    </row>
    <row r="391" spans="1:30" s="591" customFormat="1" ht="21.95" customHeight="1" thickBot="1" x14ac:dyDescent="0.2">
      <c r="A391" s="571" t="s">
        <v>35</v>
      </c>
      <c r="B391" s="572" t="str">
        <f>LEFT(A391,3)</f>
        <v>305</v>
      </c>
      <c r="C391" s="846" t="s">
        <v>99</v>
      </c>
      <c r="D391" s="574" t="s">
        <v>90</v>
      </c>
      <c r="E391" s="681" t="str">
        <f>B391</f>
        <v>305</v>
      </c>
      <c r="F391" s="623" t="str">
        <f t="shared" si="35"/>
        <v>ΔΥΤ. ΘΕΣΣΑΛΟΝΙΚΗ</v>
      </c>
      <c r="G391" s="624" t="str">
        <f>CONCATENATE(E391,"Α")</f>
        <v>305Α</v>
      </c>
      <c r="H391" s="625" t="s">
        <v>4</v>
      </c>
      <c r="I391" s="626" t="s">
        <v>10</v>
      </c>
      <c r="J391" s="925">
        <v>40</v>
      </c>
      <c r="K391" s="926"/>
      <c r="L391" s="896"/>
      <c r="M391" s="927">
        <v>3</v>
      </c>
      <c r="N391" s="1464"/>
      <c r="O391" s="872" t="s">
        <v>277</v>
      </c>
      <c r="P391" s="687" t="s">
        <v>395</v>
      </c>
      <c r="Q391" s="873">
        <v>2310656387</v>
      </c>
      <c r="R391" s="487" t="s">
        <v>269</v>
      </c>
      <c r="S391" s="874"/>
      <c r="T391" s="874"/>
      <c r="U391" s="874"/>
      <c r="V391" s="874"/>
      <c r="W391" s="874"/>
      <c r="X391" s="874"/>
      <c r="Y391" s="634"/>
      <c r="Z391" s="634"/>
      <c r="AA391" s="634"/>
      <c r="AB391" s="634"/>
      <c r="AC391" s="635"/>
      <c r="AD391" s="912"/>
    </row>
    <row r="392" spans="1:30" s="591" customFormat="1" ht="12" customHeight="1" thickTop="1" x14ac:dyDescent="0.15">
      <c r="A392" s="1125" t="s">
        <v>35</v>
      </c>
      <c r="B392" s="1126" t="str">
        <f t="shared" ref="B392:B443" si="36">LEFT(A392,3)</f>
        <v>305</v>
      </c>
      <c r="C392" s="846" t="s">
        <v>99</v>
      </c>
      <c r="D392" s="574" t="s">
        <v>90</v>
      </c>
      <c r="E392" s="688" t="str">
        <f t="shared" si="32"/>
        <v>305</v>
      </c>
      <c r="F392" s="689" t="str">
        <f t="shared" ref="F392:F443" si="37">RIGHT(A392,LEN(A392)-5)</f>
        <v>ΔΥΤ. ΘΕΣΣΑΛΟΝΙΚΗ</v>
      </c>
      <c r="G392" s="690" t="s">
        <v>156</v>
      </c>
      <c r="H392" s="691" t="s">
        <v>3</v>
      </c>
      <c r="I392" s="692" t="s">
        <v>8</v>
      </c>
      <c r="J392" s="917">
        <v>3</v>
      </c>
      <c r="K392" s="836"/>
      <c r="L392" s="918"/>
      <c r="M392" s="928">
        <v>1</v>
      </c>
      <c r="N392" s="1463" t="s">
        <v>458</v>
      </c>
      <c r="O392" s="920" t="s">
        <v>278</v>
      </c>
      <c r="P392" s="698" t="s">
        <v>396</v>
      </c>
      <c r="Q392" s="921">
        <v>2310607521</v>
      </c>
      <c r="R392" s="496" t="s">
        <v>270</v>
      </c>
      <c r="S392" s="922">
        <v>9</v>
      </c>
      <c r="T392" s="922">
        <v>9</v>
      </c>
      <c r="U392" s="922">
        <v>7</v>
      </c>
      <c r="V392" s="922">
        <v>7</v>
      </c>
      <c r="W392" s="922">
        <v>7</v>
      </c>
      <c r="X392" s="922">
        <v>7</v>
      </c>
      <c r="Y392" s="700" t="s">
        <v>132</v>
      </c>
      <c r="Z392" s="700" t="s">
        <v>185</v>
      </c>
      <c r="AA392" s="700"/>
      <c r="AB392" s="700" t="s">
        <v>137</v>
      </c>
      <c r="AC392" s="701" t="s">
        <v>132</v>
      </c>
      <c r="AD392" s="923"/>
    </row>
    <row r="393" spans="1:30" s="591" customFormat="1" ht="12" customHeight="1" x14ac:dyDescent="0.15">
      <c r="A393" s="571" t="s">
        <v>35</v>
      </c>
      <c r="B393" s="572" t="str">
        <f t="shared" si="36"/>
        <v>305</v>
      </c>
      <c r="C393" s="846" t="s">
        <v>99</v>
      </c>
      <c r="D393" s="574" t="s">
        <v>90</v>
      </c>
      <c r="E393" s="650" t="str">
        <f t="shared" si="32"/>
        <v>305</v>
      </c>
      <c r="F393" s="594" t="str">
        <f t="shared" si="37"/>
        <v>ΔΥΤ. ΘΕΣΣΑΛΟΝΙΚΗ</v>
      </c>
      <c r="G393" s="595" t="s">
        <v>156</v>
      </c>
      <c r="H393" s="596" t="s">
        <v>3</v>
      </c>
      <c r="I393" s="602" t="s">
        <v>9</v>
      </c>
      <c r="J393" s="821">
        <v>54</v>
      </c>
      <c r="K393" s="822"/>
      <c r="L393" s="823">
        <v>4</v>
      </c>
      <c r="M393" s="824"/>
      <c r="N393" s="1458"/>
      <c r="O393" s="825" t="s">
        <v>278</v>
      </c>
      <c r="P393" s="677" t="s">
        <v>396</v>
      </c>
      <c r="Q393" s="826">
        <v>2310607521</v>
      </c>
      <c r="R393" s="480" t="s">
        <v>270</v>
      </c>
      <c r="S393" s="531"/>
      <c r="T393" s="531"/>
      <c r="U393" s="531"/>
      <c r="V393" s="531"/>
      <c r="W393" s="531"/>
      <c r="X393" s="531"/>
      <c r="Y393" s="600"/>
      <c r="Z393" s="600"/>
      <c r="AA393" s="600"/>
      <c r="AB393" s="600"/>
      <c r="AC393" s="608"/>
      <c r="AD393" s="827"/>
    </row>
    <row r="394" spans="1:30" s="591" customFormat="1" ht="12" customHeight="1" x14ac:dyDescent="0.15">
      <c r="A394" s="571" t="s">
        <v>35</v>
      </c>
      <c r="B394" s="572" t="str">
        <f t="shared" si="36"/>
        <v>305</v>
      </c>
      <c r="C394" s="846" t="s">
        <v>99</v>
      </c>
      <c r="D394" s="574" t="s">
        <v>90</v>
      </c>
      <c r="E394" s="650" t="str">
        <f t="shared" si="32"/>
        <v>305</v>
      </c>
      <c r="F394" s="594" t="str">
        <f t="shared" si="37"/>
        <v>ΔΥΤ. ΘΕΣΣΑΛΟΝΙΚΗ</v>
      </c>
      <c r="G394" s="595" t="s">
        <v>156</v>
      </c>
      <c r="H394" s="596" t="s">
        <v>3</v>
      </c>
      <c r="I394" s="602" t="s">
        <v>10</v>
      </c>
      <c r="J394" s="821">
        <v>32</v>
      </c>
      <c r="K394" s="822">
        <f>SUM(J392:J397)</f>
        <v>216</v>
      </c>
      <c r="L394" s="823"/>
      <c r="M394" s="824">
        <v>3</v>
      </c>
      <c r="N394" s="1458"/>
      <c r="O394" s="843" t="s">
        <v>278</v>
      </c>
      <c r="P394" s="656" t="s">
        <v>396</v>
      </c>
      <c r="Q394" s="829">
        <v>2310607521</v>
      </c>
      <c r="R394" s="435" t="s">
        <v>270</v>
      </c>
      <c r="S394" s="531"/>
      <c r="T394" s="531"/>
      <c r="U394" s="531"/>
      <c r="V394" s="531"/>
      <c r="W394" s="531"/>
      <c r="X394" s="531"/>
      <c r="Y394" s="600"/>
      <c r="Z394" s="600"/>
      <c r="AA394" s="600"/>
      <c r="AB394" s="600"/>
      <c r="AC394" s="608"/>
      <c r="AD394" s="827"/>
    </row>
    <row r="395" spans="1:30" s="591" customFormat="1" ht="12" customHeight="1" x14ac:dyDescent="0.15">
      <c r="A395" s="571" t="s">
        <v>35</v>
      </c>
      <c r="B395" s="572" t="str">
        <f t="shared" si="36"/>
        <v>305</v>
      </c>
      <c r="C395" s="846" t="s">
        <v>99</v>
      </c>
      <c r="D395" s="616" t="s">
        <v>90</v>
      </c>
      <c r="E395" s="650" t="str">
        <f t="shared" si="32"/>
        <v>305</v>
      </c>
      <c r="F395" s="594" t="str">
        <f t="shared" si="37"/>
        <v>ΔΥΤ. ΘΕΣΣΑΛΟΝΙΚΗ</v>
      </c>
      <c r="G395" s="595" t="s">
        <v>156</v>
      </c>
      <c r="H395" s="596" t="s">
        <v>5</v>
      </c>
      <c r="I395" s="602" t="s">
        <v>8</v>
      </c>
      <c r="J395" s="821">
        <v>46</v>
      </c>
      <c r="K395" s="822"/>
      <c r="L395" s="823"/>
      <c r="M395" s="824">
        <v>4</v>
      </c>
      <c r="N395" s="1458"/>
      <c r="O395" s="825" t="s">
        <v>278</v>
      </c>
      <c r="P395" s="677" t="s">
        <v>396</v>
      </c>
      <c r="Q395" s="826">
        <v>2310607521</v>
      </c>
      <c r="R395" s="480" t="s">
        <v>270</v>
      </c>
      <c r="S395" s="531"/>
      <c r="T395" s="531"/>
      <c r="U395" s="531"/>
      <c r="V395" s="531"/>
      <c r="W395" s="531"/>
      <c r="X395" s="531"/>
      <c r="Y395" s="600"/>
      <c r="Z395" s="600"/>
      <c r="AA395" s="600"/>
      <c r="AB395" s="600"/>
      <c r="AC395" s="608"/>
      <c r="AD395" s="827"/>
    </row>
    <row r="396" spans="1:30" s="591" customFormat="1" ht="12" customHeight="1" x14ac:dyDescent="0.15">
      <c r="A396" s="571" t="s">
        <v>35</v>
      </c>
      <c r="B396" s="572" t="str">
        <f t="shared" si="36"/>
        <v>305</v>
      </c>
      <c r="C396" s="846" t="s">
        <v>99</v>
      </c>
      <c r="D396" s="574" t="s">
        <v>90</v>
      </c>
      <c r="E396" s="650" t="str">
        <f t="shared" si="32"/>
        <v>305</v>
      </c>
      <c r="F396" s="594" t="str">
        <f t="shared" si="37"/>
        <v>ΔΥΤ. ΘΕΣΣΑΛΟΝΙΚΗ</v>
      </c>
      <c r="G396" s="595" t="s">
        <v>156</v>
      </c>
      <c r="H396" s="596" t="s">
        <v>5</v>
      </c>
      <c r="I396" s="602" t="s">
        <v>9</v>
      </c>
      <c r="J396" s="821">
        <v>65</v>
      </c>
      <c r="K396" s="822"/>
      <c r="L396" s="823">
        <v>5</v>
      </c>
      <c r="M396" s="824"/>
      <c r="N396" s="1458"/>
      <c r="O396" s="825" t="s">
        <v>278</v>
      </c>
      <c r="P396" s="677" t="s">
        <v>396</v>
      </c>
      <c r="Q396" s="826">
        <v>2310607521</v>
      </c>
      <c r="R396" s="480" t="s">
        <v>270</v>
      </c>
      <c r="S396" s="531"/>
      <c r="T396" s="531"/>
      <c r="U396" s="531"/>
      <c r="V396" s="531"/>
      <c r="W396" s="531"/>
      <c r="X396" s="531"/>
      <c r="Y396" s="600"/>
      <c r="Z396" s="600"/>
      <c r="AA396" s="600"/>
      <c r="AB396" s="600"/>
      <c r="AC396" s="608"/>
      <c r="AD396" s="827"/>
    </row>
    <row r="397" spans="1:30" s="591" customFormat="1" ht="12" customHeight="1" thickBot="1" x14ac:dyDescent="0.2">
      <c r="A397" s="571" t="s">
        <v>35</v>
      </c>
      <c r="B397" s="572" t="str">
        <f t="shared" si="36"/>
        <v>305</v>
      </c>
      <c r="C397" s="846" t="s">
        <v>99</v>
      </c>
      <c r="D397" s="574" t="s">
        <v>90</v>
      </c>
      <c r="E397" s="681" t="str">
        <f t="shared" si="32"/>
        <v>305</v>
      </c>
      <c r="F397" s="623" t="str">
        <f t="shared" si="37"/>
        <v>ΔΥΤ. ΘΕΣΣΑΛΟΝΙΚΗ</v>
      </c>
      <c r="G397" s="624" t="s">
        <v>156</v>
      </c>
      <c r="H397" s="625" t="s">
        <v>5</v>
      </c>
      <c r="I397" s="626" t="s">
        <v>10</v>
      </c>
      <c r="J397" s="925">
        <v>16</v>
      </c>
      <c r="K397" s="926"/>
      <c r="L397" s="896"/>
      <c r="M397" s="927">
        <v>1</v>
      </c>
      <c r="N397" s="1464"/>
      <c r="O397" s="872" t="s">
        <v>278</v>
      </c>
      <c r="P397" s="687" t="s">
        <v>396</v>
      </c>
      <c r="Q397" s="873">
        <v>2310607521</v>
      </c>
      <c r="R397" s="487" t="s">
        <v>270</v>
      </c>
      <c r="S397" s="874"/>
      <c r="T397" s="874"/>
      <c r="U397" s="874"/>
      <c r="V397" s="874"/>
      <c r="W397" s="874"/>
      <c r="X397" s="874"/>
      <c r="Y397" s="634"/>
      <c r="Z397" s="634"/>
      <c r="AA397" s="634"/>
      <c r="AB397" s="634"/>
      <c r="AC397" s="635"/>
      <c r="AD397" s="912"/>
    </row>
    <row r="398" spans="1:30" s="591" customFormat="1" ht="21" customHeight="1" x14ac:dyDescent="0.15">
      <c r="A398" s="571" t="s">
        <v>35</v>
      </c>
      <c r="B398" s="572" t="str">
        <f>LEFT(A398,3)</f>
        <v>305</v>
      </c>
      <c r="C398" s="846" t="s">
        <v>99</v>
      </c>
      <c r="D398" s="574" t="s">
        <v>90</v>
      </c>
      <c r="E398" s="688" t="str">
        <f>B398</f>
        <v>305</v>
      </c>
      <c r="F398" s="689" t="str">
        <f t="shared" si="37"/>
        <v>ΔΥΤ. ΘΕΣΣΑΛΟΝΙΚΗ</v>
      </c>
      <c r="G398" s="690" t="s">
        <v>157</v>
      </c>
      <c r="H398" s="691" t="s">
        <v>6</v>
      </c>
      <c r="I398" s="692" t="s">
        <v>8</v>
      </c>
      <c r="J398" s="1164">
        <v>22</v>
      </c>
      <c r="K398" s="1039"/>
      <c r="L398" s="1165"/>
      <c r="M398" s="1166">
        <v>2</v>
      </c>
      <c r="N398" s="1465" t="s">
        <v>459</v>
      </c>
      <c r="O398" s="920" t="s">
        <v>397</v>
      </c>
      <c r="P398" s="698" t="s">
        <v>398</v>
      </c>
      <c r="Q398" s="921">
        <v>2310202091</v>
      </c>
      <c r="R398" s="496" t="s">
        <v>271</v>
      </c>
      <c r="S398" s="922">
        <v>5</v>
      </c>
      <c r="T398" s="922">
        <v>5</v>
      </c>
      <c r="U398" s="922">
        <v>5</v>
      </c>
      <c r="V398" s="922">
        <v>5</v>
      </c>
      <c r="W398" s="922">
        <v>5</v>
      </c>
      <c r="X398" s="922">
        <v>5</v>
      </c>
      <c r="Y398" s="700" t="s">
        <v>132</v>
      </c>
      <c r="Z398" s="700" t="s">
        <v>185</v>
      </c>
      <c r="AA398" s="700"/>
      <c r="AB398" s="700" t="s">
        <v>137</v>
      </c>
      <c r="AC398" s="701" t="s">
        <v>132</v>
      </c>
      <c r="AD398" s="923"/>
    </row>
    <row r="399" spans="1:30" s="591" customFormat="1" ht="21" customHeight="1" x14ac:dyDescent="0.15">
      <c r="A399" s="571" t="s">
        <v>35</v>
      </c>
      <c r="B399" s="572" t="str">
        <f>LEFT(A399,3)</f>
        <v>305</v>
      </c>
      <c r="C399" s="846" t="s">
        <v>99</v>
      </c>
      <c r="D399" s="574" t="s">
        <v>90</v>
      </c>
      <c r="E399" s="650" t="str">
        <f>B399</f>
        <v>305</v>
      </c>
      <c r="F399" s="594" t="str">
        <f>RIGHT(A399,LEN(A399)-5)</f>
        <v>ΔΥΤ. ΘΕΣΣΑΛΟΝΙΚΗ</v>
      </c>
      <c r="G399" s="595" t="s">
        <v>157</v>
      </c>
      <c r="H399" s="596" t="s">
        <v>6</v>
      </c>
      <c r="I399" s="602" t="s">
        <v>9</v>
      </c>
      <c r="J399" s="849">
        <v>73</v>
      </c>
      <c r="K399" s="850">
        <f>SUM(J398:J400)</f>
        <v>138</v>
      </c>
      <c r="L399" s="851">
        <v>5</v>
      </c>
      <c r="M399" s="852"/>
      <c r="N399" s="1458"/>
      <c r="O399" s="843" t="s">
        <v>397</v>
      </c>
      <c r="P399" s="656" t="s">
        <v>398</v>
      </c>
      <c r="Q399" s="829">
        <v>2310202091</v>
      </c>
      <c r="R399" s="435" t="s">
        <v>271</v>
      </c>
      <c r="S399" s="531"/>
      <c r="T399" s="531"/>
      <c r="U399" s="531"/>
      <c r="V399" s="531"/>
      <c r="W399" s="531"/>
      <c r="X399" s="531"/>
      <c r="Y399" s="600"/>
      <c r="Z399" s="600"/>
      <c r="AA399" s="600"/>
      <c r="AB399" s="600"/>
      <c r="AC399" s="608"/>
      <c r="AD399" s="827"/>
    </row>
    <row r="400" spans="1:30" s="591" customFormat="1" ht="21" customHeight="1" thickBot="1" x14ac:dyDescent="0.2">
      <c r="A400" s="1161" t="s">
        <v>35</v>
      </c>
      <c r="B400" s="1162" t="str">
        <f>LEFT(A400,3)</f>
        <v>305</v>
      </c>
      <c r="C400" s="846" t="s">
        <v>99</v>
      </c>
      <c r="D400" s="574" t="s">
        <v>90</v>
      </c>
      <c r="E400" s="681" t="str">
        <f>B400</f>
        <v>305</v>
      </c>
      <c r="F400" s="623" t="str">
        <f>RIGHT(A400,LEN(A400)-5)</f>
        <v>ΔΥΤ. ΘΕΣΣΑΛΟΝΙΚΗ</v>
      </c>
      <c r="G400" s="624" t="s">
        <v>157</v>
      </c>
      <c r="H400" s="625" t="s">
        <v>6</v>
      </c>
      <c r="I400" s="626" t="s">
        <v>10</v>
      </c>
      <c r="J400" s="869">
        <v>43</v>
      </c>
      <c r="K400" s="916"/>
      <c r="L400" s="870"/>
      <c r="M400" s="877">
        <v>3</v>
      </c>
      <c r="N400" s="1464"/>
      <c r="O400" s="872" t="s">
        <v>397</v>
      </c>
      <c r="P400" s="687" t="s">
        <v>398</v>
      </c>
      <c r="Q400" s="873">
        <v>2310202091</v>
      </c>
      <c r="R400" s="487" t="s">
        <v>271</v>
      </c>
      <c r="S400" s="874"/>
      <c r="T400" s="874"/>
      <c r="U400" s="874"/>
      <c r="V400" s="874"/>
      <c r="W400" s="874"/>
      <c r="X400" s="874"/>
      <c r="Y400" s="634"/>
      <c r="Z400" s="634"/>
      <c r="AA400" s="634"/>
      <c r="AB400" s="634"/>
      <c r="AC400" s="635"/>
      <c r="AD400" s="912"/>
    </row>
    <row r="401" spans="1:30" s="591" customFormat="1" ht="21" customHeight="1" thickTop="1" x14ac:dyDescent="0.15">
      <c r="A401" s="571" t="s">
        <v>35</v>
      </c>
      <c r="B401" s="572" t="str">
        <f t="shared" si="36"/>
        <v>305</v>
      </c>
      <c r="C401" s="846" t="s">
        <v>99</v>
      </c>
      <c r="D401" s="574" t="s">
        <v>90</v>
      </c>
      <c r="E401" s="688" t="str">
        <f t="shared" si="32"/>
        <v>305</v>
      </c>
      <c r="F401" s="689" t="str">
        <f>RIGHT(A401,LEN(A401)-5)</f>
        <v>ΔΥΤ. ΘΕΣΣΑΛΟΝΙΚΗ</v>
      </c>
      <c r="G401" s="690" t="s">
        <v>158</v>
      </c>
      <c r="H401" s="691" t="s">
        <v>7</v>
      </c>
      <c r="I401" s="692" t="s">
        <v>8</v>
      </c>
      <c r="J401" s="917">
        <v>13</v>
      </c>
      <c r="K401" s="836"/>
      <c r="L401" s="918"/>
      <c r="M401" s="928">
        <v>1</v>
      </c>
      <c r="N401" s="1463" t="s">
        <v>460</v>
      </c>
      <c r="O401" s="920" t="s">
        <v>276</v>
      </c>
      <c r="P401" s="698" t="s">
        <v>399</v>
      </c>
      <c r="Q401" s="921">
        <v>2310641672</v>
      </c>
      <c r="R401" s="496" t="s">
        <v>272</v>
      </c>
      <c r="S401" s="922">
        <v>8</v>
      </c>
      <c r="T401" s="922">
        <v>5</v>
      </c>
      <c r="U401" s="922">
        <v>5</v>
      </c>
      <c r="V401" s="922">
        <v>7</v>
      </c>
      <c r="W401" s="922">
        <v>7</v>
      </c>
      <c r="X401" s="922">
        <v>7</v>
      </c>
      <c r="Y401" s="700" t="s">
        <v>132</v>
      </c>
      <c r="Z401" s="700" t="s">
        <v>185</v>
      </c>
      <c r="AA401" s="700"/>
      <c r="AB401" s="700" t="s">
        <v>137</v>
      </c>
      <c r="AC401" s="701" t="s">
        <v>130</v>
      </c>
      <c r="AD401" s="923"/>
    </row>
    <row r="402" spans="1:30" s="591" customFormat="1" ht="21" customHeight="1" x14ac:dyDescent="0.15">
      <c r="A402" s="571" t="s">
        <v>35</v>
      </c>
      <c r="B402" s="572" t="str">
        <f t="shared" si="36"/>
        <v>305</v>
      </c>
      <c r="C402" s="846" t="s">
        <v>99</v>
      </c>
      <c r="D402" s="574" t="s">
        <v>90</v>
      </c>
      <c r="E402" s="650" t="str">
        <f t="shared" si="32"/>
        <v>305</v>
      </c>
      <c r="F402" s="594" t="str">
        <f t="shared" si="37"/>
        <v>ΔΥΤ. ΘΕΣΣΑΛΟΝΙΚΗ</v>
      </c>
      <c r="G402" s="595" t="s">
        <v>158</v>
      </c>
      <c r="H402" s="596" t="s">
        <v>7</v>
      </c>
      <c r="I402" s="602" t="s">
        <v>9</v>
      </c>
      <c r="J402" s="821">
        <v>116</v>
      </c>
      <c r="K402" s="822">
        <f>SUM(J401:J403)</f>
        <v>184</v>
      </c>
      <c r="L402" s="823">
        <v>8</v>
      </c>
      <c r="M402" s="824"/>
      <c r="N402" s="1458"/>
      <c r="O402" s="843" t="s">
        <v>276</v>
      </c>
      <c r="P402" s="656" t="s">
        <v>399</v>
      </c>
      <c r="Q402" s="829">
        <v>2310641672</v>
      </c>
      <c r="R402" s="435" t="s">
        <v>272</v>
      </c>
      <c r="S402" s="531"/>
      <c r="T402" s="531"/>
      <c r="U402" s="531"/>
      <c r="V402" s="531"/>
      <c r="W402" s="531"/>
      <c r="X402" s="531"/>
      <c r="Y402" s="600"/>
      <c r="Z402" s="600"/>
      <c r="AA402" s="600"/>
      <c r="AB402" s="600"/>
      <c r="AC402" s="608"/>
      <c r="AD402" s="827"/>
    </row>
    <row r="403" spans="1:30" s="591" customFormat="1" ht="21" customHeight="1" thickBot="1" x14ac:dyDescent="0.2">
      <c r="A403" s="571" t="s">
        <v>35</v>
      </c>
      <c r="B403" s="572" t="str">
        <f t="shared" si="36"/>
        <v>305</v>
      </c>
      <c r="C403" s="846" t="s">
        <v>99</v>
      </c>
      <c r="D403" s="784" t="s">
        <v>90</v>
      </c>
      <c r="E403" s="748" t="str">
        <f t="shared" si="32"/>
        <v>305</v>
      </c>
      <c r="F403" s="749" t="str">
        <f t="shared" si="37"/>
        <v>ΔΥΤ. ΘΕΣΣΑΛΟΝΙΚΗ</v>
      </c>
      <c r="G403" s="785" t="s">
        <v>158</v>
      </c>
      <c r="H403" s="750" t="s">
        <v>7</v>
      </c>
      <c r="I403" s="751" t="s">
        <v>10</v>
      </c>
      <c r="J403" s="930">
        <v>55</v>
      </c>
      <c r="K403" s="931"/>
      <c r="L403" s="932"/>
      <c r="M403" s="933">
        <v>4</v>
      </c>
      <c r="N403" s="1459"/>
      <c r="O403" s="857" t="s">
        <v>276</v>
      </c>
      <c r="P403" s="757" t="s">
        <v>399</v>
      </c>
      <c r="Q403" s="858">
        <v>2310641672</v>
      </c>
      <c r="R403" s="489" t="s">
        <v>272</v>
      </c>
      <c r="S403" s="859"/>
      <c r="T403" s="859"/>
      <c r="U403" s="859"/>
      <c r="V403" s="859"/>
      <c r="W403" s="859"/>
      <c r="X403" s="859"/>
      <c r="Y403" s="760"/>
      <c r="Z403" s="760"/>
      <c r="AA403" s="760"/>
      <c r="AB403" s="760"/>
      <c r="AC403" s="761"/>
      <c r="AD403" s="860"/>
    </row>
    <row r="404" spans="1:30" s="591" customFormat="1" ht="12" customHeight="1" thickTop="1" x14ac:dyDescent="0.15">
      <c r="A404" s="1167" t="s">
        <v>163</v>
      </c>
      <c r="B404" s="1168" t="str">
        <f t="shared" si="36"/>
        <v>310</v>
      </c>
      <c r="C404" s="846"/>
      <c r="D404" s="574" t="s">
        <v>165</v>
      </c>
      <c r="E404" s="726" t="str">
        <f t="shared" si="32"/>
        <v>310</v>
      </c>
      <c r="F404" s="576" t="str">
        <f t="shared" si="37"/>
        <v>ΣΕΡΡΕΣ</v>
      </c>
      <c r="G404" s="639" t="s">
        <v>164</v>
      </c>
      <c r="H404" s="578" t="s">
        <v>3</v>
      </c>
      <c r="I404" s="579" t="s">
        <v>8</v>
      </c>
      <c r="J404" s="835">
        <v>0</v>
      </c>
      <c r="K404" s="814"/>
      <c r="L404" s="837"/>
      <c r="M404" s="838">
        <v>0</v>
      </c>
      <c r="N404" s="1457" t="s">
        <v>461</v>
      </c>
      <c r="O404" s="839" t="s">
        <v>273</v>
      </c>
      <c r="P404" s="585" t="s">
        <v>274</v>
      </c>
      <c r="Q404" s="840">
        <v>2321038222</v>
      </c>
      <c r="R404" s="483" t="s">
        <v>275</v>
      </c>
      <c r="S404" s="841">
        <v>5</v>
      </c>
      <c r="T404" s="841">
        <v>3</v>
      </c>
      <c r="U404" s="841">
        <v>5</v>
      </c>
      <c r="V404" s="841">
        <v>3</v>
      </c>
      <c r="W404" s="841">
        <v>5</v>
      </c>
      <c r="X404" s="841">
        <v>3</v>
      </c>
      <c r="Y404" s="599" t="s">
        <v>130</v>
      </c>
      <c r="Z404" s="599" t="s">
        <v>137</v>
      </c>
      <c r="AA404" s="599" t="s">
        <v>130</v>
      </c>
      <c r="AB404" s="599" t="s">
        <v>137</v>
      </c>
      <c r="AC404" s="733" t="s">
        <v>130</v>
      </c>
      <c r="AD404" s="842"/>
    </row>
    <row r="405" spans="1:30" s="591" customFormat="1" ht="12" customHeight="1" x14ac:dyDescent="0.15">
      <c r="A405" s="571" t="s">
        <v>163</v>
      </c>
      <c r="B405" s="572" t="str">
        <f t="shared" si="36"/>
        <v>310</v>
      </c>
      <c r="C405" s="573"/>
      <c r="D405" s="574" t="s">
        <v>165</v>
      </c>
      <c r="E405" s="650" t="str">
        <f t="shared" si="32"/>
        <v>310</v>
      </c>
      <c r="F405" s="594" t="str">
        <f t="shared" si="37"/>
        <v>ΣΕΡΡΕΣ</v>
      </c>
      <c r="G405" s="595" t="s">
        <v>164</v>
      </c>
      <c r="H405" s="596" t="s">
        <v>3</v>
      </c>
      <c r="I405" s="602" t="s">
        <v>9</v>
      </c>
      <c r="J405" s="821">
        <v>1</v>
      </c>
      <c r="K405" s="822"/>
      <c r="L405" s="823">
        <v>1</v>
      </c>
      <c r="M405" s="824"/>
      <c r="N405" s="1458"/>
      <c r="O405" s="825" t="s">
        <v>273</v>
      </c>
      <c r="P405" s="677" t="s">
        <v>274</v>
      </c>
      <c r="Q405" s="826">
        <v>2321038222</v>
      </c>
      <c r="R405" s="480" t="s">
        <v>275</v>
      </c>
      <c r="S405" s="531"/>
      <c r="T405" s="531"/>
      <c r="U405" s="531"/>
      <c r="V405" s="531"/>
      <c r="W405" s="531"/>
      <c r="X405" s="531"/>
      <c r="Y405" s="600"/>
      <c r="Z405" s="600"/>
      <c r="AA405" s="600"/>
      <c r="AB405" s="600"/>
      <c r="AC405" s="608"/>
      <c r="AD405" s="827"/>
    </row>
    <row r="406" spans="1:30" s="591" customFormat="1" ht="12" customHeight="1" x14ac:dyDescent="0.15">
      <c r="A406" s="571" t="s">
        <v>163</v>
      </c>
      <c r="B406" s="572" t="str">
        <f t="shared" si="36"/>
        <v>310</v>
      </c>
      <c r="C406" s="573"/>
      <c r="D406" s="574" t="s">
        <v>165</v>
      </c>
      <c r="E406" s="650" t="str">
        <f t="shared" si="32"/>
        <v>310</v>
      </c>
      <c r="F406" s="594" t="str">
        <f t="shared" si="37"/>
        <v>ΣΕΡΡΕΣ</v>
      </c>
      <c r="G406" s="595" t="s">
        <v>164</v>
      </c>
      <c r="H406" s="596" t="s">
        <v>4</v>
      </c>
      <c r="I406" s="602" t="s">
        <v>8</v>
      </c>
      <c r="J406" s="821">
        <v>10</v>
      </c>
      <c r="K406" s="822"/>
      <c r="L406" s="823"/>
      <c r="M406" s="824">
        <v>1</v>
      </c>
      <c r="N406" s="1458"/>
      <c r="O406" s="825" t="s">
        <v>273</v>
      </c>
      <c r="P406" s="677" t="s">
        <v>274</v>
      </c>
      <c r="Q406" s="826">
        <v>2321038222</v>
      </c>
      <c r="R406" s="480" t="s">
        <v>275</v>
      </c>
      <c r="S406" s="531"/>
      <c r="T406" s="531"/>
      <c r="U406" s="531"/>
      <c r="V406" s="531"/>
      <c r="W406" s="531"/>
      <c r="X406" s="531"/>
      <c r="Y406" s="600"/>
      <c r="Z406" s="600"/>
      <c r="AA406" s="600"/>
      <c r="AB406" s="600"/>
      <c r="AC406" s="608"/>
      <c r="AD406" s="827"/>
    </row>
    <row r="407" spans="1:30" s="591" customFormat="1" ht="12" customHeight="1" x14ac:dyDescent="0.15">
      <c r="A407" s="571" t="s">
        <v>163</v>
      </c>
      <c r="B407" s="572" t="str">
        <f t="shared" si="36"/>
        <v>310</v>
      </c>
      <c r="C407" s="573"/>
      <c r="D407" s="574" t="s">
        <v>165</v>
      </c>
      <c r="E407" s="650" t="str">
        <f t="shared" si="32"/>
        <v>310</v>
      </c>
      <c r="F407" s="594" t="str">
        <f t="shared" si="37"/>
        <v>ΣΕΡΡΕΣ</v>
      </c>
      <c r="G407" s="595" t="s">
        <v>164</v>
      </c>
      <c r="H407" s="596" t="s">
        <v>4</v>
      </c>
      <c r="I407" s="602" t="s">
        <v>9</v>
      </c>
      <c r="J407" s="821">
        <v>16</v>
      </c>
      <c r="K407" s="822">
        <f>SUM(J404:J413)</f>
        <v>73</v>
      </c>
      <c r="L407" s="823">
        <v>1</v>
      </c>
      <c r="M407" s="824"/>
      <c r="N407" s="1458"/>
      <c r="O407" s="825" t="s">
        <v>273</v>
      </c>
      <c r="P407" s="677" t="s">
        <v>274</v>
      </c>
      <c r="Q407" s="826">
        <v>2321038222</v>
      </c>
      <c r="R407" s="480" t="s">
        <v>275</v>
      </c>
      <c r="S407" s="531"/>
      <c r="T407" s="531"/>
      <c r="U407" s="531"/>
      <c r="V407" s="531"/>
      <c r="W407" s="531"/>
      <c r="X407" s="531"/>
      <c r="Y407" s="600"/>
      <c r="Z407" s="600"/>
      <c r="AA407" s="600"/>
      <c r="AB407" s="600"/>
      <c r="AC407" s="608"/>
      <c r="AD407" s="827"/>
    </row>
    <row r="408" spans="1:30" s="591" customFormat="1" ht="12" customHeight="1" x14ac:dyDescent="0.15">
      <c r="A408" s="571" t="s">
        <v>163</v>
      </c>
      <c r="B408" s="572" t="str">
        <f t="shared" si="36"/>
        <v>310</v>
      </c>
      <c r="C408" s="573"/>
      <c r="D408" s="616" t="s">
        <v>165</v>
      </c>
      <c r="E408" s="650" t="str">
        <f t="shared" si="32"/>
        <v>310</v>
      </c>
      <c r="F408" s="594" t="str">
        <f t="shared" si="37"/>
        <v>ΣΕΡΡΕΣ</v>
      </c>
      <c r="G408" s="595" t="s">
        <v>164</v>
      </c>
      <c r="H408" s="596" t="s">
        <v>5</v>
      </c>
      <c r="I408" s="602" t="s">
        <v>8</v>
      </c>
      <c r="J408" s="821">
        <v>3</v>
      </c>
      <c r="K408" s="822"/>
      <c r="L408" s="823"/>
      <c r="M408" s="824">
        <v>1</v>
      </c>
      <c r="N408" s="1458"/>
      <c r="O408" s="843" t="s">
        <v>273</v>
      </c>
      <c r="P408" s="656" t="s">
        <v>274</v>
      </c>
      <c r="Q408" s="829">
        <v>2321038222</v>
      </c>
      <c r="R408" s="435" t="s">
        <v>275</v>
      </c>
      <c r="S408" s="531"/>
      <c r="T408" s="531"/>
      <c r="U408" s="531"/>
      <c r="V408" s="531"/>
      <c r="W408" s="531"/>
      <c r="X408" s="531"/>
      <c r="Y408" s="600"/>
      <c r="Z408" s="600"/>
      <c r="AA408" s="600"/>
      <c r="AB408" s="600"/>
      <c r="AC408" s="608"/>
      <c r="AD408" s="827"/>
    </row>
    <row r="409" spans="1:30" s="591" customFormat="1" ht="12" customHeight="1" x14ac:dyDescent="0.15">
      <c r="A409" s="571" t="s">
        <v>163</v>
      </c>
      <c r="B409" s="572" t="str">
        <f t="shared" si="36"/>
        <v>310</v>
      </c>
      <c r="C409" s="573"/>
      <c r="D409" s="574" t="s">
        <v>165</v>
      </c>
      <c r="E409" s="650" t="str">
        <f t="shared" si="32"/>
        <v>310</v>
      </c>
      <c r="F409" s="594" t="str">
        <f t="shared" si="37"/>
        <v>ΣΕΡΡΕΣ</v>
      </c>
      <c r="G409" s="595" t="s">
        <v>164</v>
      </c>
      <c r="H409" s="596" t="s">
        <v>5</v>
      </c>
      <c r="I409" s="602" t="s">
        <v>9</v>
      </c>
      <c r="J409" s="821">
        <v>10</v>
      </c>
      <c r="K409" s="822"/>
      <c r="L409" s="823">
        <v>1</v>
      </c>
      <c r="M409" s="824"/>
      <c r="N409" s="1458"/>
      <c r="O409" s="825" t="s">
        <v>273</v>
      </c>
      <c r="P409" s="677" t="s">
        <v>274</v>
      </c>
      <c r="Q409" s="826">
        <v>2321038222</v>
      </c>
      <c r="R409" s="480" t="s">
        <v>275</v>
      </c>
      <c r="S409" s="531"/>
      <c r="T409" s="531"/>
      <c r="U409" s="531"/>
      <c r="V409" s="531"/>
      <c r="W409" s="531"/>
      <c r="X409" s="531"/>
      <c r="Y409" s="600"/>
      <c r="Z409" s="600"/>
      <c r="AA409" s="600"/>
      <c r="AB409" s="600"/>
      <c r="AC409" s="608"/>
      <c r="AD409" s="827"/>
    </row>
    <row r="410" spans="1:30" s="591" customFormat="1" ht="12" customHeight="1" x14ac:dyDescent="0.15">
      <c r="A410" s="571" t="s">
        <v>163</v>
      </c>
      <c r="B410" s="572" t="str">
        <f t="shared" si="36"/>
        <v>310</v>
      </c>
      <c r="C410" s="573"/>
      <c r="D410" s="574" t="s">
        <v>165</v>
      </c>
      <c r="E410" s="650" t="str">
        <f t="shared" si="32"/>
        <v>310</v>
      </c>
      <c r="F410" s="594" t="str">
        <f t="shared" si="37"/>
        <v>ΣΕΡΡΕΣ</v>
      </c>
      <c r="G410" s="595" t="s">
        <v>164</v>
      </c>
      <c r="H410" s="596" t="s">
        <v>7</v>
      </c>
      <c r="I410" s="602" t="s">
        <v>8</v>
      </c>
      <c r="J410" s="821">
        <v>3</v>
      </c>
      <c r="K410" s="822"/>
      <c r="L410" s="823"/>
      <c r="M410" s="824">
        <v>1</v>
      </c>
      <c r="N410" s="1458"/>
      <c r="O410" s="825" t="s">
        <v>273</v>
      </c>
      <c r="P410" s="677" t="s">
        <v>274</v>
      </c>
      <c r="Q410" s="826">
        <v>2321038222</v>
      </c>
      <c r="R410" s="480" t="s">
        <v>275</v>
      </c>
      <c r="S410" s="531"/>
      <c r="T410" s="531"/>
      <c r="U410" s="531"/>
      <c r="V410" s="531"/>
      <c r="W410" s="531"/>
      <c r="X410" s="531"/>
      <c r="Y410" s="600"/>
      <c r="Z410" s="600"/>
      <c r="AA410" s="600"/>
      <c r="AB410" s="600"/>
      <c r="AC410" s="608"/>
      <c r="AD410" s="827"/>
    </row>
    <row r="411" spans="1:30" s="591" customFormat="1" ht="12" customHeight="1" x14ac:dyDescent="0.15">
      <c r="A411" s="571" t="s">
        <v>163</v>
      </c>
      <c r="B411" s="572" t="str">
        <f t="shared" si="36"/>
        <v>310</v>
      </c>
      <c r="C411" s="573"/>
      <c r="D411" s="574" t="s">
        <v>165</v>
      </c>
      <c r="E411" s="650" t="str">
        <f t="shared" si="32"/>
        <v>310</v>
      </c>
      <c r="F411" s="594" t="str">
        <f t="shared" si="37"/>
        <v>ΣΕΡΡΕΣ</v>
      </c>
      <c r="G411" s="595" t="s">
        <v>164</v>
      </c>
      <c r="H411" s="596" t="s">
        <v>7</v>
      </c>
      <c r="I411" s="602" t="s">
        <v>9</v>
      </c>
      <c r="J411" s="821">
        <v>17</v>
      </c>
      <c r="K411" s="822"/>
      <c r="L411" s="823">
        <v>2</v>
      </c>
      <c r="M411" s="824"/>
      <c r="N411" s="1458"/>
      <c r="O411" s="825" t="s">
        <v>273</v>
      </c>
      <c r="P411" s="677" t="s">
        <v>274</v>
      </c>
      <c r="Q411" s="826">
        <v>2321038222</v>
      </c>
      <c r="R411" s="480" t="s">
        <v>275</v>
      </c>
      <c r="S411" s="531"/>
      <c r="T411" s="531"/>
      <c r="U411" s="531"/>
      <c r="V411" s="531"/>
      <c r="W411" s="531"/>
      <c r="X411" s="531"/>
      <c r="Y411" s="600"/>
      <c r="Z411" s="600"/>
      <c r="AA411" s="600"/>
      <c r="AB411" s="600"/>
      <c r="AC411" s="608"/>
      <c r="AD411" s="827"/>
    </row>
    <row r="412" spans="1:30" s="591" customFormat="1" ht="12" customHeight="1" x14ac:dyDescent="0.15">
      <c r="A412" s="571" t="s">
        <v>163</v>
      </c>
      <c r="B412" s="572" t="str">
        <f t="shared" si="36"/>
        <v>310</v>
      </c>
      <c r="C412" s="573"/>
      <c r="D412" s="574" t="s">
        <v>165</v>
      </c>
      <c r="E412" s="650" t="str">
        <f t="shared" si="32"/>
        <v>310</v>
      </c>
      <c r="F412" s="594" t="str">
        <f>RIGHT(A412,LEN(A412)-5)</f>
        <v>ΣΕΡΡΕΣ</v>
      </c>
      <c r="G412" s="595" t="s">
        <v>164</v>
      </c>
      <c r="H412" s="596" t="s">
        <v>6</v>
      </c>
      <c r="I412" s="602" t="s">
        <v>8</v>
      </c>
      <c r="J412" s="849">
        <v>0</v>
      </c>
      <c r="K412" s="850"/>
      <c r="L412" s="851"/>
      <c r="M412" s="852">
        <v>0</v>
      </c>
      <c r="N412" s="1458"/>
      <c r="O412" s="825" t="s">
        <v>273</v>
      </c>
      <c r="P412" s="677" t="s">
        <v>274</v>
      </c>
      <c r="Q412" s="826">
        <v>2321038222</v>
      </c>
      <c r="R412" s="480" t="s">
        <v>275</v>
      </c>
      <c r="S412" s="531"/>
      <c r="T412" s="531"/>
      <c r="U412" s="531"/>
      <c r="V412" s="531"/>
      <c r="W412" s="531"/>
      <c r="X412" s="531"/>
      <c r="Y412" s="600"/>
      <c r="Z412" s="600"/>
      <c r="AA412" s="600"/>
      <c r="AB412" s="600"/>
      <c r="AC412" s="608"/>
      <c r="AD412" s="827"/>
    </row>
    <row r="413" spans="1:30" s="591" customFormat="1" ht="12" customHeight="1" thickBot="1" x14ac:dyDescent="0.2">
      <c r="A413" s="1161" t="s">
        <v>163</v>
      </c>
      <c r="B413" s="1162" t="str">
        <f t="shared" si="36"/>
        <v>310</v>
      </c>
      <c r="C413" s="846" t="s">
        <v>99</v>
      </c>
      <c r="D413" s="784" t="s">
        <v>165</v>
      </c>
      <c r="E413" s="748" t="str">
        <f t="shared" si="32"/>
        <v>310</v>
      </c>
      <c r="F413" s="749" t="str">
        <f t="shared" si="37"/>
        <v>ΣΕΡΡΕΣ</v>
      </c>
      <c r="G413" s="785" t="s">
        <v>164</v>
      </c>
      <c r="H413" s="750" t="s">
        <v>6</v>
      </c>
      <c r="I413" s="751" t="s">
        <v>9</v>
      </c>
      <c r="J413" s="853">
        <v>13</v>
      </c>
      <c r="K413" s="854"/>
      <c r="L413" s="855">
        <v>1</v>
      </c>
      <c r="M413" s="856"/>
      <c r="N413" s="1459"/>
      <c r="O413" s="857" t="s">
        <v>273</v>
      </c>
      <c r="P413" s="757" t="s">
        <v>274</v>
      </c>
      <c r="Q413" s="858">
        <v>2321038222</v>
      </c>
      <c r="R413" s="489" t="s">
        <v>275</v>
      </c>
      <c r="S413" s="859"/>
      <c r="T413" s="859"/>
      <c r="U413" s="859"/>
      <c r="V413" s="859"/>
      <c r="W413" s="859"/>
      <c r="X413" s="859"/>
      <c r="Y413" s="760"/>
      <c r="Z413" s="760"/>
      <c r="AA413" s="760"/>
      <c r="AB413" s="760"/>
      <c r="AC413" s="761"/>
      <c r="AD413" s="860"/>
    </row>
    <row r="414" spans="1:30" s="591" customFormat="1" ht="12" customHeight="1" thickTop="1" x14ac:dyDescent="0.15">
      <c r="A414" s="1167" t="s">
        <v>36</v>
      </c>
      <c r="B414" s="1168" t="str">
        <f t="shared" si="36"/>
        <v>313</v>
      </c>
      <c r="C414" s="880" t="s">
        <v>100</v>
      </c>
      <c r="D414" s="907" t="s">
        <v>91</v>
      </c>
      <c r="E414" s="845" t="str">
        <f t="shared" si="32"/>
        <v>313</v>
      </c>
      <c r="F414" s="638" t="str">
        <f t="shared" si="37"/>
        <v>ΚΑΒΑΛΑ</v>
      </c>
      <c r="G414" s="639" t="str">
        <f t="shared" ref="G414:G443" si="38">CONCATENATE(E414,"Α")</f>
        <v>313Α</v>
      </c>
      <c r="H414" s="578" t="s">
        <v>3</v>
      </c>
      <c r="I414" s="579" t="s">
        <v>8</v>
      </c>
      <c r="J414" s="727">
        <v>2</v>
      </c>
      <c r="K414" s="643"/>
      <c r="L414" s="729"/>
      <c r="M414" s="730">
        <v>1</v>
      </c>
      <c r="N414" s="1460" t="s">
        <v>475</v>
      </c>
      <c r="O414" s="731" t="s">
        <v>352</v>
      </c>
      <c r="P414" s="585" t="s">
        <v>356</v>
      </c>
      <c r="Q414" s="586">
        <v>2512512561</v>
      </c>
      <c r="R414" s="494" t="s">
        <v>353</v>
      </c>
      <c r="S414" s="908">
        <v>10</v>
      </c>
      <c r="T414" s="908">
        <v>5</v>
      </c>
      <c r="U414" s="908">
        <v>5</v>
      </c>
      <c r="V414" s="908">
        <v>8</v>
      </c>
      <c r="W414" s="908">
        <v>8</v>
      </c>
      <c r="X414" s="908">
        <v>8</v>
      </c>
      <c r="Y414" s="599" t="s">
        <v>130</v>
      </c>
      <c r="Z414" s="599" t="s">
        <v>137</v>
      </c>
      <c r="AA414" s="599" t="s">
        <v>130</v>
      </c>
      <c r="AB414" s="599" t="s">
        <v>137</v>
      </c>
      <c r="AC414" s="733" t="s">
        <v>130</v>
      </c>
      <c r="AD414" s="909"/>
    </row>
    <row r="415" spans="1:30" s="591" customFormat="1" ht="12" customHeight="1" x14ac:dyDescent="0.15">
      <c r="A415" s="571" t="s">
        <v>36</v>
      </c>
      <c r="B415" s="572" t="str">
        <f t="shared" si="36"/>
        <v>313</v>
      </c>
      <c r="C415" s="915" t="s">
        <v>100</v>
      </c>
      <c r="D415" s="907" t="s">
        <v>91</v>
      </c>
      <c r="E415" s="681" t="str">
        <f t="shared" si="32"/>
        <v>313</v>
      </c>
      <c r="F415" s="576" t="str">
        <f t="shared" si="37"/>
        <v>ΚΑΒΑΛΑ</v>
      </c>
      <c r="G415" s="595" t="str">
        <f t="shared" si="38"/>
        <v>313Α</v>
      </c>
      <c r="H415" s="578" t="s">
        <v>3</v>
      </c>
      <c r="I415" s="579" t="s">
        <v>9</v>
      </c>
      <c r="J415" s="727">
        <v>11</v>
      </c>
      <c r="K415" s="652"/>
      <c r="L415" s="729">
        <v>1</v>
      </c>
      <c r="M415" s="730"/>
      <c r="N415" s="1461"/>
      <c r="O415" s="731" t="s">
        <v>352</v>
      </c>
      <c r="P415" s="585" t="s">
        <v>356</v>
      </c>
      <c r="Q415" s="586">
        <v>2512512561</v>
      </c>
      <c r="R415" s="494" t="s">
        <v>353</v>
      </c>
      <c r="S415" s="908"/>
      <c r="T415" s="908"/>
      <c r="U415" s="908"/>
      <c r="V415" s="908"/>
      <c r="W415" s="908"/>
      <c r="X415" s="908"/>
      <c r="Y415" s="600"/>
      <c r="Z415" s="600"/>
      <c r="AA415" s="600"/>
      <c r="AB415" s="600"/>
      <c r="AC415" s="733"/>
      <c r="AD415" s="909"/>
    </row>
    <row r="416" spans="1:30" s="591" customFormat="1" ht="12" customHeight="1" x14ac:dyDescent="0.15">
      <c r="A416" s="571" t="s">
        <v>36</v>
      </c>
      <c r="B416" s="572" t="str">
        <f t="shared" si="36"/>
        <v>313</v>
      </c>
      <c r="C416" s="915" t="s">
        <v>100</v>
      </c>
      <c r="D416" s="907" t="s">
        <v>91</v>
      </c>
      <c r="E416" s="681" t="str">
        <f t="shared" si="32"/>
        <v>313</v>
      </c>
      <c r="F416" s="594" t="str">
        <f t="shared" si="37"/>
        <v>ΚΑΒΑΛΑ</v>
      </c>
      <c r="G416" s="595" t="str">
        <f t="shared" si="38"/>
        <v>313Α</v>
      </c>
      <c r="H416" s="596" t="s">
        <v>4</v>
      </c>
      <c r="I416" s="602" t="s">
        <v>8</v>
      </c>
      <c r="J416" s="651">
        <v>7</v>
      </c>
      <c r="K416" s="652"/>
      <c r="L416" s="716"/>
      <c r="M416" s="717">
        <v>1</v>
      </c>
      <c r="N416" s="1461"/>
      <c r="O416" s="676" t="s">
        <v>352</v>
      </c>
      <c r="P416" s="585" t="s">
        <v>356</v>
      </c>
      <c r="Q416" s="607">
        <v>2512512561</v>
      </c>
      <c r="R416" s="470" t="s">
        <v>353</v>
      </c>
      <c r="S416" s="773"/>
      <c r="T416" s="773"/>
      <c r="U416" s="773"/>
      <c r="V416" s="773"/>
      <c r="W416" s="773"/>
      <c r="X416" s="773"/>
      <c r="Y416" s="600"/>
      <c r="Z416" s="600"/>
      <c r="AA416" s="600"/>
      <c r="AB416" s="600"/>
      <c r="AC416" s="608"/>
      <c r="AD416" s="774"/>
    </row>
    <row r="417" spans="1:30" s="591" customFormat="1" ht="12" customHeight="1" x14ac:dyDescent="0.15">
      <c r="A417" s="571" t="s">
        <v>36</v>
      </c>
      <c r="B417" s="572" t="str">
        <f t="shared" si="36"/>
        <v>313</v>
      </c>
      <c r="C417" s="915" t="s">
        <v>100</v>
      </c>
      <c r="D417" s="907" t="s">
        <v>91</v>
      </c>
      <c r="E417" s="681" t="str">
        <f t="shared" si="32"/>
        <v>313</v>
      </c>
      <c r="F417" s="594" t="str">
        <f t="shared" si="37"/>
        <v>ΚΑΒΑΛΑ</v>
      </c>
      <c r="G417" s="595" t="str">
        <f t="shared" si="38"/>
        <v>313Α</v>
      </c>
      <c r="H417" s="596" t="s">
        <v>4</v>
      </c>
      <c r="I417" s="602" t="s">
        <v>9</v>
      </c>
      <c r="J417" s="651">
        <v>24</v>
      </c>
      <c r="K417" s="652"/>
      <c r="L417" s="716">
        <v>2</v>
      </c>
      <c r="M417" s="717"/>
      <c r="N417" s="1461"/>
      <c r="O417" s="676" t="s">
        <v>352</v>
      </c>
      <c r="P417" s="585" t="s">
        <v>356</v>
      </c>
      <c r="Q417" s="607">
        <v>2512512561</v>
      </c>
      <c r="R417" s="470" t="s">
        <v>353</v>
      </c>
      <c r="S417" s="773"/>
      <c r="T417" s="773"/>
      <c r="U417" s="773"/>
      <c r="V417" s="773"/>
      <c r="W417" s="773"/>
      <c r="X417" s="773"/>
      <c r="Y417" s="600"/>
      <c r="Z417" s="600"/>
      <c r="AA417" s="600"/>
      <c r="AB417" s="600"/>
      <c r="AC417" s="608"/>
      <c r="AD417" s="774"/>
    </row>
    <row r="418" spans="1:30" s="591" customFormat="1" ht="12" customHeight="1" x14ac:dyDescent="0.15">
      <c r="A418" s="571" t="s">
        <v>36</v>
      </c>
      <c r="B418" s="572" t="str">
        <f t="shared" si="36"/>
        <v>313</v>
      </c>
      <c r="C418" s="915" t="s">
        <v>100</v>
      </c>
      <c r="D418" s="911" t="s">
        <v>91</v>
      </c>
      <c r="E418" s="681" t="str">
        <f t="shared" si="32"/>
        <v>313</v>
      </c>
      <c r="F418" s="594" t="str">
        <f t="shared" si="37"/>
        <v>ΚΑΒΑΛΑ</v>
      </c>
      <c r="G418" s="595" t="str">
        <f t="shared" si="38"/>
        <v>313Α</v>
      </c>
      <c r="H418" s="596" t="s">
        <v>5</v>
      </c>
      <c r="I418" s="602" t="s">
        <v>8</v>
      </c>
      <c r="J418" s="651">
        <v>10</v>
      </c>
      <c r="K418" s="652">
        <f>SUM(J414:J423)</f>
        <v>149</v>
      </c>
      <c r="L418" s="716"/>
      <c r="M418" s="717">
        <v>1</v>
      </c>
      <c r="N418" s="1461"/>
      <c r="O418" s="720" t="s">
        <v>352</v>
      </c>
      <c r="P418" s="612" t="s">
        <v>356</v>
      </c>
      <c r="Q418" s="721">
        <v>2512512561</v>
      </c>
      <c r="R418" s="434" t="s">
        <v>353</v>
      </c>
      <c r="S418" s="773"/>
      <c r="T418" s="773"/>
      <c r="U418" s="773"/>
      <c r="V418" s="773"/>
      <c r="W418" s="773"/>
      <c r="X418" s="773"/>
      <c r="Y418" s="600"/>
      <c r="Z418" s="600"/>
      <c r="AA418" s="600"/>
      <c r="AB418" s="600"/>
      <c r="AC418" s="608"/>
      <c r="AD418" s="774"/>
    </row>
    <row r="419" spans="1:30" s="591" customFormat="1" ht="12" customHeight="1" x14ac:dyDescent="0.15">
      <c r="A419" s="571" t="s">
        <v>36</v>
      </c>
      <c r="B419" s="572" t="str">
        <f t="shared" si="36"/>
        <v>313</v>
      </c>
      <c r="C419" s="915" t="s">
        <v>100</v>
      </c>
      <c r="D419" s="907" t="s">
        <v>91</v>
      </c>
      <c r="E419" s="681" t="str">
        <f t="shared" si="32"/>
        <v>313</v>
      </c>
      <c r="F419" s="594" t="str">
        <f t="shared" si="37"/>
        <v>ΚΑΒΑΛΑ</v>
      </c>
      <c r="G419" s="595" t="str">
        <f t="shared" si="38"/>
        <v>313Α</v>
      </c>
      <c r="H419" s="596" t="s">
        <v>5</v>
      </c>
      <c r="I419" s="602" t="s">
        <v>9</v>
      </c>
      <c r="J419" s="651">
        <v>51</v>
      </c>
      <c r="K419" s="652"/>
      <c r="L419" s="716">
        <v>4</v>
      </c>
      <c r="M419" s="717"/>
      <c r="N419" s="1461"/>
      <c r="O419" s="676" t="s">
        <v>352</v>
      </c>
      <c r="P419" s="585" t="s">
        <v>356</v>
      </c>
      <c r="Q419" s="607">
        <v>2512512561</v>
      </c>
      <c r="R419" s="470" t="s">
        <v>353</v>
      </c>
      <c r="S419" s="773"/>
      <c r="T419" s="773"/>
      <c r="U419" s="773"/>
      <c r="V419" s="773"/>
      <c r="W419" s="773"/>
      <c r="X419" s="773"/>
      <c r="Y419" s="600"/>
      <c r="Z419" s="600"/>
      <c r="AA419" s="600"/>
      <c r="AB419" s="600"/>
      <c r="AC419" s="608"/>
      <c r="AD419" s="774"/>
    </row>
    <row r="420" spans="1:30" s="591" customFormat="1" ht="12" customHeight="1" x14ac:dyDescent="0.15">
      <c r="A420" s="571" t="s">
        <v>36</v>
      </c>
      <c r="B420" s="572" t="str">
        <f t="shared" si="36"/>
        <v>313</v>
      </c>
      <c r="C420" s="915" t="s">
        <v>100</v>
      </c>
      <c r="D420" s="907" t="s">
        <v>91</v>
      </c>
      <c r="E420" s="681" t="str">
        <f t="shared" si="32"/>
        <v>313</v>
      </c>
      <c r="F420" s="594" t="str">
        <f t="shared" si="37"/>
        <v>ΚΑΒΑΛΑ</v>
      </c>
      <c r="G420" s="595" t="str">
        <f t="shared" si="38"/>
        <v>313Α</v>
      </c>
      <c r="H420" s="596" t="s">
        <v>7</v>
      </c>
      <c r="I420" s="602" t="s">
        <v>8</v>
      </c>
      <c r="J420" s="651">
        <v>3</v>
      </c>
      <c r="K420" s="652"/>
      <c r="L420" s="716"/>
      <c r="M420" s="717">
        <v>1</v>
      </c>
      <c r="N420" s="1461"/>
      <c r="O420" s="676" t="s">
        <v>352</v>
      </c>
      <c r="P420" s="585" t="s">
        <v>356</v>
      </c>
      <c r="Q420" s="607">
        <v>2512512561</v>
      </c>
      <c r="R420" s="470" t="s">
        <v>353</v>
      </c>
      <c r="S420" s="773"/>
      <c r="T420" s="773"/>
      <c r="U420" s="773"/>
      <c r="V420" s="773"/>
      <c r="W420" s="773"/>
      <c r="X420" s="773"/>
      <c r="Y420" s="600"/>
      <c r="Z420" s="600"/>
      <c r="AA420" s="600"/>
      <c r="AB420" s="600"/>
      <c r="AC420" s="608"/>
      <c r="AD420" s="774"/>
    </row>
    <row r="421" spans="1:30" s="591" customFormat="1" ht="12" customHeight="1" x14ac:dyDescent="0.15">
      <c r="A421" s="571" t="s">
        <v>36</v>
      </c>
      <c r="B421" s="572" t="str">
        <f t="shared" si="36"/>
        <v>313</v>
      </c>
      <c r="C421" s="915" t="s">
        <v>100</v>
      </c>
      <c r="D421" s="907" t="s">
        <v>91</v>
      </c>
      <c r="E421" s="681" t="str">
        <f t="shared" si="32"/>
        <v>313</v>
      </c>
      <c r="F421" s="594" t="str">
        <f t="shared" si="37"/>
        <v>ΚΑΒΑΛΑ</v>
      </c>
      <c r="G421" s="595" t="str">
        <f t="shared" si="38"/>
        <v>313Α</v>
      </c>
      <c r="H421" s="596" t="s">
        <v>7</v>
      </c>
      <c r="I421" s="602" t="s">
        <v>9</v>
      </c>
      <c r="J421" s="651">
        <v>20</v>
      </c>
      <c r="K421" s="652"/>
      <c r="L421" s="716">
        <v>2</v>
      </c>
      <c r="M421" s="717"/>
      <c r="N421" s="1461"/>
      <c r="O421" s="676" t="s">
        <v>352</v>
      </c>
      <c r="P421" s="585" t="s">
        <v>356</v>
      </c>
      <c r="Q421" s="607">
        <v>2512512561</v>
      </c>
      <c r="R421" s="470" t="s">
        <v>353</v>
      </c>
      <c r="S421" s="773"/>
      <c r="T421" s="773"/>
      <c r="U421" s="773"/>
      <c r="V421" s="773"/>
      <c r="W421" s="773"/>
      <c r="X421" s="773"/>
      <c r="Y421" s="600"/>
      <c r="Z421" s="600"/>
      <c r="AA421" s="600"/>
      <c r="AB421" s="600"/>
      <c r="AC421" s="608"/>
      <c r="AD421" s="774"/>
    </row>
    <row r="422" spans="1:30" s="591" customFormat="1" ht="12" customHeight="1" x14ac:dyDescent="0.15">
      <c r="A422" s="571" t="s">
        <v>36</v>
      </c>
      <c r="B422" s="572" t="str">
        <f t="shared" si="36"/>
        <v>313</v>
      </c>
      <c r="C422" s="915" t="s">
        <v>100</v>
      </c>
      <c r="D422" s="907" t="s">
        <v>91</v>
      </c>
      <c r="E422" s="681" t="str">
        <f t="shared" si="32"/>
        <v>313</v>
      </c>
      <c r="F422" s="594" t="str">
        <f t="shared" si="37"/>
        <v>ΚΑΒΑΛΑ</v>
      </c>
      <c r="G422" s="595" t="str">
        <f t="shared" si="38"/>
        <v>313Α</v>
      </c>
      <c r="H422" s="625" t="s">
        <v>6</v>
      </c>
      <c r="I422" s="626" t="s">
        <v>8</v>
      </c>
      <c r="J422" s="682">
        <v>2</v>
      </c>
      <c r="K422" s="678"/>
      <c r="L422" s="777"/>
      <c r="M422" s="778">
        <v>1</v>
      </c>
      <c r="N422" s="1461"/>
      <c r="O422" s="686" t="s">
        <v>352</v>
      </c>
      <c r="P422" s="585" t="s">
        <v>356</v>
      </c>
      <c r="Q422" s="633">
        <v>2512512561</v>
      </c>
      <c r="R422" s="471" t="s">
        <v>353</v>
      </c>
      <c r="S422" s="775"/>
      <c r="T422" s="775"/>
      <c r="U422" s="775"/>
      <c r="V422" s="775"/>
      <c r="W422" s="775"/>
      <c r="X422" s="775"/>
      <c r="Y422" s="600"/>
      <c r="Z422" s="600"/>
      <c r="AA422" s="600"/>
      <c r="AB422" s="600"/>
      <c r="AC422" s="635"/>
      <c r="AD422" s="776"/>
    </row>
    <row r="423" spans="1:30" s="591" customFormat="1" ht="12" customHeight="1" thickBot="1" x14ac:dyDescent="0.2">
      <c r="A423" s="571" t="s">
        <v>36</v>
      </c>
      <c r="B423" s="572" t="str">
        <f t="shared" si="36"/>
        <v>313</v>
      </c>
      <c r="C423" s="915" t="s">
        <v>100</v>
      </c>
      <c r="D423" s="907" t="s">
        <v>91</v>
      </c>
      <c r="E423" s="748" t="str">
        <f t="shared" si="32"/>
        <v>313</v>
      </c>
      <c r="F423" s="749" t="str">
        <f t="shared" si="37"/>
        <v>ΚΑΒΑΛΑ</v>
      </c>
      <c r="G423" s="785" t="str">
        <f t="shared" si="38"/>
        <v>313Α</v>
      </c>
      <c r="H423" s="625" t="s">
        <v>6</v>
      </c>
      <c r="I423" s="626" t="s">
        <v>9</v>
      </c>
      <c r="J423" s="682">
        <v>19</v>
      </c>
      <c r="K423" s="753"/>
      <c r="L423" s="777">
        <v>1</v>
      </c>
      <c r="M423" s="778"/>
      <c r="N423" s="1462"/>
      <c r="O423" s="686" t="s">
        <v>352</v>
      </c>
      <c r="P423" s="632" t="s">
        <v>356</v>
      </c>
      <c r="Q423" s="633">
        <v>2512512561</v>
      </c>
      <c r="R423" s="471" t="s">
        <v>353</v>
      </c>
      <c r="S423" s="775"/>
      <c r="T423" s="775"/>
      <c r="U423" s="775"/>
      <c r="V423" s="775"/>
      <c r="W423" s="775"/>
      <c r="X423" s="775"/>
      <c r="Y423" s="634"/>
      <c r="Z423" s="634"/>
      <c r="AA423" s="634"/>
      <c r="AB423" s="634"/>
      <c r="AC423" s="635"/>
      <c r="AD423" s="776"/>
    </row>
    <row r="424" spans="1:30" s="591" customFormat="1" ht="12" customHeight="1" thickTop="1" x14ac:dyDescent="0.15">
      <c r="A424" s="571" t="s">
        <v>37</v>
      </c>
      <c r="B424" s="572" t="str">
        <f t="shared" si="36"/>
        <v>316</v>
      </c>
      <c r="C424" s="915" t="s">
        <v>100</v>
      </c>
      <c r="D424" s="903" t="s">
        <v>92</v>
      </c>
      <c r="E424" s="861" t="str">
        <f t="shared" si="32"/>
        <v>316</v>
      </c>
      <c r="F424" s="576" t="str">
        <f t="shared" si="37"/>
        <v>ΡΟΔΟΠΗ</v>
      </c>
      <c r="G424" s="577" t="str">
        <f t="shared" si="38"/>
        <v>316Α</v>
      </c>
      <c r="H424" s="640" t="s">
        <v>3</v>
      </c>
      <c r="I424" s="641" t="s">
        <v>8</v>
      </c>
      <c r="J424" s="813">
        <v>0</v>
      </c>
      <c r="K424" s="814"/>
      <c r="L424" s="815"/>
      <c r="M424" s="816">
        <v>0</v>
      </c>
      <c r="N424" s="1457" t="s">
        <v>476</v>
      </c>
      <c r="O424" s="817" t="s">
        <v>357</v>
      </c>
      <c r="P424" s="647" t="s">
        <v>403</v>
      </c>
      <c r="Q424" s="818" t="s">
        <v>474</v>
      </c>
      <c r="R424" s="478" t="s">
        <v>354</v>
      </c>
      <c r="S424" s="819">
        <v>10</v>
      </c>
      <c r="T424" s="819">
        <v>4</v>
      </c>
      <c r="U424" s="819">
        <v>3</v>
      </c>
      <c r="V424" s="819">
        <v>11</v>
      </c>
      <c r="W424" s="819">
        <v>5</v>
      </c>
      <c r="X424" s="819">
        <v>4</v>
      </c>
      <c r="Y424" s="587" t="s">
        <v>130</v>
      </c>
      <c r="Z424" s="587" t="s">
        <v>137</v>
      </c>
      <c r="AA424" s="587" t="s">
        <v>132</v>
      </c>
      <c r="AB424" s="587" t="s">
        <v>137</v>
      </c>
      <c r="AC424" s="649" t="s">
        <v>130</v>
      </c>
      <c r="AD424" s="820"/>
    </row>
    <row r="425" spans="1:30" s="591" customFormat="1" ht="12" customHeight="1" x14ac:dyDescent="0.15">
      <c r="A425" s="571" t="s">
        <v>37</v>
      </c>
      <c r="B425" s="572" t="str">
        <f t="shared" si="36"/>
        <v>316</v>
      </c>
      <c r="C425" s="915" t="s">
        <v>100</v>
      </c>
      <c r="D425" s="907" t="s">
        <v>92</v>
      </c>
      <c r="E425" s="681" t="str">
        <f t="shared" si="32"/>
        <v>316</v>
      </c>
      <c r="F425" s="594" t="str">
        <f t="shared" si="37"/>
        <v>ΡΟΔΟΠΗ</v>
      </c>
      <c r="G425" s="595" t="str">
        <f t="shared" si="38"/>
        <v>316Α</v>
      </c>
      <c r="H425" s="596" t="s">
        <v>3</v>
      </c>
      <c r="I425" s="602" t="s">
        <v>9</v>
      </c>
      <c r="J425" s="821">
        <v>2</v>
      </c>
      <c r="K425" s="822"/>
      <c r="L425" s="823">
        <v>1</v>
      </c>
      <c r="M425" s="824"/>
      <c r="N425" s="1458"/>
      <c r="O425" s="825" t="s">
        <v>357</v>
      </c>
      <c r="P425" s="585" t="s">
        <v>403</v>
      </c>
      <c r="Q425" s="826" t="s">
        <v>474</v>
      </c>
      <c r="R425" s="480" t="s">
        <v>354</v>
      </c>
      <c r="S425" s="531"/>
      <c r="T425" s="531"/>
      <c r="U425" s="531"/>
      <c r="V425" s="531"/>
      <c r="W425" s="531"/>
      <c r="X425" s="531"/>
      <c r="Y425" s="600"/>
      <c r="Z425" s="600"/>
      <c r="AA425" s="600"/>
      <c r="AB425" s="600"/>
      <c r="AC425" s="608"/>
      <c r="AD425" s="827"/>
    </row>
    <row r="426" spans="1:30" s="591" customFormat="1" ht="12" customHeight="1" x14ac:dyDescent="0.15">
      <c r="A426" s="571" t="s">
        <v>37</v>
      </c>
      <c r="B426" s="572" t="str">
        <f t="shared" si="36"/>
        <v>316</v>
      </c>
      <c r="C426" s="915" t="s">
        <v>100</v>
      </c>
      <c r="D426" s="907" t="s">
        <v>92</v>
      </c>
      <c r="E426" s="681" t="str">
        <f t="shared" si="32"/>
        <v>316</v>
      </c>
      <c r="F426" s="594" t="str">
        <f t="shared" si="37"/>
        <v>ΡΟΔΟΠΗ</v>
      </c>
      <c r="G426" s="595" t="str">
        <f t="shared" si="38"/>
        <v>316Α</v>
      </c>
      <c r="H426" s="596" t="s">
        <v>4</v>
      </c>
      <c r="I426" s="602" t="s">
        <v>8</v>
      </c>
      <c r="J426" s="821">
        <v>14</v>
      </c>
      <c r="K426" s="822"/>
      <c r="L426" s="823"/>
      <c r="M426" s="824">
        <v>1</v>
      </c>
      <c r="N426" s="1458"/>
      <c r="O426" s="825" t="s">
        <v>357</v>
      </c>
      <c r="P426" s="585" t="s">
        <v>403</v>
      </c>
      <c r="Q426" s="826" t="s">
        <v>474</v>
      </c>
      <c r="R426" s="480" t="s">
        <v>354</v>
      </c>
      <c r="S426" s="531"/>
      <c r="T426" s="531"/>
      <c r="U426" s="531"/>
      <c r="V426" s="531"/>
      <c r="W426" s="531"/>
      <c r="X426" s="531"/>
      <c r="Y426" s="600"/>
      <c r="Z426" s="600"/>
      <c r="AA426" s="600"/>
      <c r="AB426" s="600"/>
      <c r="AC426" s="608"/>
      <c r="AD426" s="827"/>
    </row>
    <row r="427" spans="1:30" s="591" customFormat="1" ht="12" customHeight="1" x14ac:dyDescent="0.15">
      <c r="A427" s="571" t="s">
        <v>37</v>
      </c>
      <c r="B427" s="572" t="str">
        <f t="shared" si="36"/>
        <v>316</v>
      </c>
      <c r="C427" s="915" t="s">
        <v>100</v>
      </c>
      <c r="D427" s="907" t="s">
        <v>92</v>
      </c>
      <c r="E427" s="681" t="str">
        <f t="shared" si="32"/>
        <v>316</v>
      </c>
      <c r="F427" s="594" t="str">
        <f t="shared" si="37"/>
        <v>ΡΟΔΟΠΗ</v>
      </c>
      <c r="G427" s="595" t="str">
        <f t="shared" si="38"/>
        <v>316Α</v>
      </c>
      <c r="H427" s="596" t="s">
        <v>4</v>
      </c>
      <c r="I427" s="602" t="s">
        <v>9</v>
      </c>
      <c r="J427" s="821">
        <v>15</v>
      </c>
      <c r="K427" s="822"/>
      <c r="L427" s="823">
        <v>1</v>
      </c>
      <c r="M427" s="824"/>
      <c r="N427" s="1458"/>
      <c r="O427" s="825" t="s">
        <v>357</v>
      </c>
      <c r="P427" s="585" t="s">
        <v>403</v>
      </c>
      <c r="Q427" s="826" t="s">
        <v>474</v>
      </c>
      <c r="R427" s="480" t="s">
        <v>354</v>
      </c>
      <c r="S427" s="531"/>
      <c r="T427" s="531"/>
      <c r="U427" s="531"/>
      <c r="V427" s="531"/>
      <c r="W427" s="531"/>
      <c r="X427" s="531"/>
      <c r="Y427" s="600"/>
      <c r="Z427" s="600"/>
      <c r="AA427" s="600"/>
      <c r="AB427" s="600"/>
      <c r="AC427" s="608"/>
      <c r="AD427" s="827"/>
    </row>
    <row r="428" spans="1:30" s="591" customFormat="1" ht="12" customHeight="1" x14ac:dyDescent="0.15">
      <c r="A428" s="571" t="s">
        <v>37</v>
      </c>
      <c r="B428" s="572" t="str">
        <f t="shared" si="36"/>
        <v>316</v>
      </c>
      <c r="C428" s="915" t="s">
        <v>100</v>
      </c>
      <c r="D428" s="911" t="s">
        <v>92</v>
      </c>
      <c r="E428" s="681" t="str">
        <f t="shared" si="32"/>
        <v>316</v>
      </c>
      <c r="F428" s="594" t="str">
        <f t="shared" si="37"/>
        <v>ΡΟΔΟΠΗ</v>
      </c>
      <c r="G428" s="595" t="str">
        <f t="shared" si="38"/>
        <v>316Α</v>
      </c>
      <c r="H428" s="596" t="s">
        <v>5</v>
      </c>
      <c r="I428" s="602" t="s">
        <v>8</v>
      </c>
      <c r="J428" s="821">
        <v>19</v>
      </c>
      <c r="K428" s="822">
        <f>SUM(J424:J433)</f>
        <v>161</v>
      </c>
      <c r="L428" s="823"/>
      <c r="M428" s="824">
        <v>2</v>
      </c>
      <c r="N428" s="1458"/>
      <c r="O428" s="843" t="s">
        <v>357</v>
      </c>
      <c r="P428" s="612" t="s">
        <v>403</v>
      </c>
      <c r="Q428" s="829" t="s">
        <v>474</v>
      </c>
      <c r="R428" s="435" t="s">
        <v>354</v>
      </c>
      <c r="S428" s="531"/>
      <c r="T428" s="531"/>
      <c r="U428" s="531"/>
      <c r="V428" s="531"/>
      <c r="W428" s="531"/>
      <c r="X428" s="531"/>
      <c r="Y428" s="600"/>
      <c r="Z428" s="600"/>
      <c r="AA428" s="600"/>
      <c r="AB428" s="600"/>
      <c r="AC428" s="608"/>
      <c r="AD428" s="827"/>
    </row>
    <row r="429" spans="1:30" s="591" customFormat="1" ht="12" customHeight="1" x14ac:dyDescent="0.15">
      <c r="A429" s="571" t="s">
        <v>37</v>
      </c>
      <c r="B429" s="572" t="str">
        <f t="shared" si="36"/>
        <v>316</v>
      </c>
      <c r="C429" s="915" t="s">
        <v>100</v>
      </c>
      <c r="D429" s="907" t="s">
        <v>92</v>
      </c>
      <c r="E429" s="681" t="str">
        <f t="shared" ref="E429:E468" si="39">B429</f>
        <v>316</v>
      </c>
      <c r="F429" s="594" t="str">
        <f t="shared" si="37"/>
        <v>ΡΟΔΟΠΗ</v>
      </c>
      <c r="G429" s="595" t="str">
        <f t="shared" si="38"/>
        <v>316Α</v>
      </c>
      <c r="H429" s="596" t="s">
        <v>5</v>
      </c>
      <c r="I429" s="602" t="s">
        <v>9</v>
      </c>
      <c r="J429" s="821">
        <v>62</v>
      </c>
      <c r="K429" s="822"/>
      <c r="L429" s="823">
        <v>4</v>
      </c>
      <c r="M429" s="824"/>
      <c r="N429" s="1458"/>
      <c r="O429" s="825" t="s">
        <v>357</v>
      </c>
      <c r="P429" s="585" t="s">
        <v>403</v>
      </c>
      <c r="Q429" s="826" t="s">
        <v>474</v>
      </c>
      <c r="R429" s="480" t="s">
        <v>354</v>
      </c>
      <c r="S429" s="531"/>
      <c r="T429" s="531"/>
      <c r="U429" s="531"/>
      <c r="V429" s="531"/>
      <c r="W429" s="531"/>
      <c r="X429" s="531"/>
      <c r="Y429" s="600"/>
      <c r="Z429" s="600"/>
      <c r="AA429" s="600"/>
      <c r="AB429" s="600"/>
      <c r="AC429" s="608"/>
      <c r="AD429" s="827"/>
    </row>
    <row r="430" spans="1:30" s="591" customFormat="1" ht="12" customHeight="1" x14ac:dyDescent="0.15">
      <c r="A430" s="571" t="s">
        <v>37</v>
      </c>
      <c r="B430" s="572" t="str">
        <f t="shared" si="36"/>
        <v>316</v>
      </c>
      <c r="C430" s="929" t="s">
        <v>100</v>
      </c>
      <c r="D430" s="907" t="s">
        <v>92</v>
      </c>
      <c r="E430" s="681" t="str">
        <f t="shared" si="39"/>
        <v>316</v>
      </c>
      <c r="F430" s="594" t="str">
        <f t="shared" si="37"/>
        <v>ΡΟΔΟΠΗ</v>
      </c>
      <c r="G430" s="595" t="str">
        <f t="shared" si="38"/>
        <v>316Α</v>
      </c>
      <c r="H430" s="596" t="s">
        <v>7</v>
      </c>
      <c r="I430" s="602" t="s">
        <v>8</v>
      </c>
      <c r="J430" s="821">
        <v>1</v>
      </c>
      <c r="K430" s="822"/>
      <c r="L430" s="823"/>
      <c r="M430" s="824">
        <v>1</v>
      </c>
      <c r="N430" s="1458"/>
      <c r="O430" s="825" t="s">
        <v>357</v>
      </c>
      <c r="P430" s="585" t="s">
        <v>403</v>
      </c>
      <c r="Q430" s="826" t="s">
        <v>474</v>
      </c>
      <c r="R430" s="480" t="s">
        <v>354</v>
      </c>
      <c r="S430" s="531"/>
      <c r="T430" s="531"/>
      <c r="U430" s="531"/>
      <c r="V430" s="531"/>
      <c r="W430" s="531"/>
      <c r="X430" s="531"/>
      <c r="Y430" s="600"/>
      <c r="Z430" s="600"/>
      <c r="AA430" s="600"/>
      <c r="AB430" s="600"/>
      <c r="AC430" s="608"/>
      <c r="AD430" s="827"/>
    </row>
    <row r="431" spans="1:30" s="591" customFormat="1" ht="12" customHeight="1" x14ac:dyDescent="0.15">
      <c r="A431" s="571" t="s">
        <v>37</v>
      </c>
      <c r="B431" s="572" t="str">
        <f t="shared" si="36"/>
        <v>316</v>
      </c>
      <c r="C431" s="915" t="s">
        <v>100</v>
      </c>
      <c r="D431" s="907" t="s">
        <v>92</v>
      </c>
      <c r="E431" s="681" t="str">
        <f t="shared" si="39"/>
        <v>316</v>
      </c>
      <c r="F431" s="594" t="str">
        <f t="shared" si="37"/>
        <v>ΡΟΔΟΠΗ</v>
      </c>
      <c r="G431" s="595" t="str">
        <f t="shared" si="38"/>
        <v>316Α</v>
      </c>
      <c r="H431" s="596" t="s">
        <v>7</v>
      </c>
      <c r="I431" s="602" t="s">
        <v>9</v>
      </c>
      <c r="J431" s="821">
        <v>24</v>
      </c>
      <c r="K431" s="822"/>
      <c r="L431" s="823">
        <v>2</v>
      </c>
      <c r="M431" s="824"/>
      <c r="N431" s="1458"/>
      <c r="O431" s="825" t="s">
        <v>357</v>
      </c>
      <c r="P431" s="585" t="s">
        <v>403</v>
      </c>
      <c r="Q431" s="826" t="s">
        <v>474</v>
      </c>
      <c r="R431" s="480" t="s">
        <v>354</v>
      </c>
      <c r="S431" s="531"/>
      <c r="T431" s="531"/>
      <c r="U431" s="531"/>
      <c r="V431" s="531"/>
      <c r="W431" s="531"/>
      <c r="X431" s="531"/>
      <c r="Y431" s="600"/>
      <c r="Z431" s="600"/>
      <c r="AA431" s="600"/>
      <c r="AB431" s="600"/>
      <c r="AC431" s="608"/>
      <c r="AD431" s="827"/>
    </row>
    <row r="432" spans="1:30" s="591" customFormat="1" ht="12" customHeight="1" x14ac:dyDescent="0.15">
      <c r="A432" s="571" t="s">
        <v>37</v>
      </c>
      <c r="B432" s="572" t="str">
        <f t="shared" si="36"/>
        <v>316</v>
      </c>
      <c r="C432" s="915" t="s">
        <v>100</v>
      </c>
      <c r="D432" s="907" t="s">
        <v>92</v>
      </c>
      <c r="E432" s="681" t="str">
        <f t="shared" si="39"/>
        <v>316</v>
      </c>
      <c r="F432" s="594" t="str">
        <f t="shared" si="37"/>
        <v>ΡΟΔΟΠΗ</v>
      </c>
      <c r="G432" s="595" t="str">
        <f t="shared" si="38"/>
        <v>316Α</v>
      </c>
      <c r="H432" s="596" t="s">
        <v>6</v>
      </c>
      <c r="I432" s="602" t="s">
        <v>8</v>
      </c>
      <c r="J432" s="849">
        <v>0</v>
      </c>
      <c r="K432" s="850"/>
      <c r="L432" s="851"/>
      <c r="M432" s="852">
        <v>0</v>
      </c>
      <c r="N432" s="1458"/>
      <c r="O432" s="825" t="s">
        <v>357</v>
      </c>
      <c r="P432" s="585" t="s">
        <v>403</v>
      </c>
      <c r="Q432" s="826" t="s">
        <v>474</v>
      </c>
      <c r="R432" s="480" t="s">
        <v>354</v>
      </c>
      <c r="S432" s="531"/>
      <c r="T432" s="531"/>
      <c r="U432" s="531"/>
      <c r="V432" s="531"/>
      <c r="W432" s="531"/>
      <c r="X432" s="531"/>
      <c r="Y432" s="600"/>
      <c r="Z432" s="600"/>
      <c r="AA432" s="600"/>
      <c r="AB432" s="600"/>
      <c r="AC432" s="608"/>
      <c r="AD432" s="827"/>
    </row>
    <row r="433" spans="1:30" s="591" customFormat="1" ht="12" customHeight="1" thickBot="1" x14ac:dyDescent="0.2">
      <c r="A433" s="571" t="s">
        <v>37</v>
      </c>
      <c r="B433" s="572" t="str">
        <f t="shared" si="36"/>
        <v>316</v>
      </c>
      <c r="C433" s="915" t="s">
        <v>100</v>
      </c>
      <c r="D433" s="914" t="s">
        <v>92</v>
      </c>
      <c r="E433" s="681" t="str">
        <f t="shared" si="39"/>
        <v>316</v>
      </c>
      <c r="F433" s="623" t="str">
        <f t="shared" si="37"/>
        <v>ΡΟΔΟΠΗ</v>
      </c>
      <c r="G433" s="624" t="str">
        <f t="shared" si="38"/>
        <v>316Α</v>
      </c>
      <c r="H433" s="750" t="s">
        <v>6</v>
      </c>
      <c r="I433" s="751" t="s">
        <v>9</v>
      </c>
      <c r="J433" s="853">
        <v>24</v>
      </c>
      <c r="K433" s="854"/>
      <c r="L433" s="855">
        <v>2</v>
      </c>
      <c r="M433" s="856"/>
      <c r="N433" s="1459"/>
      <c r="O433" s="857" t="s">
        <v>357</v>
      </c>
      <c r="P433" s="790" t="s">
        <v>403</v>
      </c>
      <c r="Q433" s="858" t="s">
        <v>474</v>
      </c>
      <c r="R433" s="489" t="s">
        <v>354</v>
      </c>
      <c r="S433" s="859"/>
      <c r="T433" s="859"/>
      <c r="U433" s="859"/>
      <c r="V433" s="859"/>
      <c r="W433" s="859"/>
      <c r="X433" s="859"/>
      <c r="Y433" s="760"/>
      <c r="Z433" s="760"/>
      <c r="AA433" s="760"/>
      <c r="AB433" s="760"/>
      <c r="AC433" s="761"/>
      <c r="AD433" s="860"/>
    </row>
    <row r="434" spans="1:30" s="591" customFormat="1" ht="12" customHeight="1" thickTop="1" x14ac:dyDescent="0.15">
      <c r="A434" s="571" t="s">
        <v>38</v>
      </c>
      <c r="B434" s="572" t="str">
        <f t="shared" si="36"/>
        <v>317</v>
      </c>
      <c r="C434" s="915" t="s">
        <v>100</v>
      </c>
      <c r="D434" s="907" t="s">
        <v>93</v>
      </c>
      <c r="E434" s="845" t="str">
        <f t="shared" si="39"/>
        <v>317</v>
      </c>
      <c r="F434" s="638" t="str">
        <f t="shared" si="37"/>
        <v>ΕΒΡΟΣ</v>
      </c>
      <c r="G434" s="639" t="str">
        <f t="shared" si="38"/>
        <v>317Α</v>
      </c>
      <c r="H434" s="578" t="s">
        <v>3</v>
      </c>
      <c r="I434" s="579" t="s">
        <v>8</v>
      </c>
      <c r="J434" s="835">
        <v>20</v>
      </c>
      <c r="K434" s="814"/>
      <c r="L434" s="837"/>
      <c r="M434" s="838">
        <v>2</v>
      </c>
      <c r="N434" s="1457" t="s">
        <v>462</v>
      </c>
      <c r="O434" s="839" t="s">
        <v>358</v>
      </c>
      <c r="P434" s="585" t="s">
        <v>359</v>
      </c>
      <c r="Q434" s="840">
        <v>2551024134</v>
      </c>
      <c r="R434" s="483" t="s">
        <v>355</v>
      </c>
      <c r="S434" s="841"/>
      <c r="T434" s="841">
        <v>2</v>
      </c>
      <c r="U434" s="841">
        <v>2</v>
      </c>
      <c r="V434" s="841"/>
      <c r="W434" s="841">
        <v>2</v>
      </c>
      <c r="X434" s="841">
        <v>4</v>
      </c>
      <c r="Y434" s="599" t="s">
        <v>130</v>
      </c>
      <c r="Z434" s="599" t="s">
        <v>137</v>
      </c>
      <c r="AA434" s="599" t="s">
        <v>130</v>
      </c>
      <c r="AB434" s="599" t="s">
        <v>137</v>
      </c>
      <c r="AC434" s="733" t="s">
        <v>193</v>
      </c>
      <c r="AD434" s="842"/>
    </row>
    <row r="435" spans="1:30" s="591" customFormat="1" ht="12" customHeight="1" x14ac:dyDescent="0.15">
      <c r="A435" s="571" t="s">
        <v>38</v>
      </c>
      <c r="B435" s="572" t="str">
        <f t="shared" si="36"/>
        <v>317</v>
      </c>
      <c r="C435" s="915" t="s">
        <v>100</v>
      </c>
      <c r="D435" s="907" t="s">
        <v>93</v>
      </c>
      <c r="E435" s="681" t="str">
        <f t="shared" si="39"/>
        <v>317</v>
      </c>
      <c r="F435" s="576" t="str">
        <f t="shared" si="37"/>
        <v>ΕΒΡΟΣ</v>
      </c>
      <c r="G435" s="595" t="str">
        <f t="shared" si="38"/>
        <v>317Α</v>
      </c>
      <c r="H435" s="578" t="s">
        <v>3</v>
      </c>
      <c r="I435" s="579" t="s">
        <v>9</v>
      </c>
      <c r="J435" s="835">
        <v>4</v>
      </c>
      <c r="K435" s="822"/>
      <c r="L435" s="837">
        <v>1</v>
      </c>
      <c r="M435" s="838"/>
      <c r="N435" s="1458"/>
      <c r="O435" s="839" t="s">
        <v>358</v>
      </c>
      <c r="P435" s="585" t="s">
        <v>359</v>
      </c>
      <c r="Q435" s="840">
        <v>2551024134</v>
      </c>
      <c r="R435" s="483" t="s">
        <v>355</v>
      </c>
      <c r="S435" s="841">
        <v>1</v>
      </c>
      <c r="T435" s="841"/>
      <c r="U435" s="841"/>
      <c r="V435" s="841">
        <v>1</v>
      </c>
      <c r="W435" s="841">
        <v>1</v>
      </c>
      <c r="X435" s="841">
        <v>4</v>
      </c>
      <c r="Y435" s="600" t="s">
        <v>130</v>
      </c>
      <c r="Z435" s="600" t="s">
        <v>137</v>
      </c>
      <c r="AA435" s="600" t="s">
        <v>130</v>
      </c>
      <c r="AB435" s="600" t="s">
        <v>137</v>
      </c>
      <c r="AC435" s="733" t="s">
        <v>193</v>
      </c>
      <c r="AD435" s="842"/>
    </row>
    <row r="436" spans="1:30" s="591" customFormat="1" ht="12" customHeight="1" x14ac:dyDescent="0.15">
      <c r="A436" s="571" t="s">
        <v>38</v>
      </c>
      <c r="B436" s="572" t="str">
        <f t="shared" si="36"/>
        <v>317</v>
      </c>
      <c r="C436" s="915" t="s">
        <v>100</v>
      </c>
      <c r="D436" s="907" t="s">
        <v>93</v>
      </c>
      <c r="E436" s="681" t="str">
        <f t="shared" si="39"/>
        <v>317</v>
      </c>
      <c r="F436" s="594" t="str">
        <f t="shared" si="37"/>
        <v>ΕΒΡΟΣ</v>
      </c>
      <c r="G436" s="595" t="str">
        <f t="shared" si="38"/>
        <v>317Α</v>
      </c>
      <c r="H436" s="596" t="s">
        <v>4</v>
      </c>
      <c r="I436" s="602" t="s">
        <v>8</v>
      </c>
      <c r="J436" s="821">
        <v>1</v>
      </c>
      <c r="K436" s="822"/>
      <c r="L436" s="823"/>
      <c r="M436" s="824">
        <v>1</v>
      </c>
      <c r="N436" s="1458"/>
      <c r="O436" s="825" t="s">
        <v>358</v>
      </c>
      <c r="P436" s="585" t="s">
        <v>359</v>
      </c>
      <c r="Q436" s="826">
        <v>2551024134</v>
      </c>
      <c r="R436" s="480" t="s">
        <v>355</v>
      </c>
      <c r="S436" s="531"/>
      <c r="T436" s="531">
        <v>1</v>
      </c>
      <c r="U436" s="531">
        <v>1</v>
      </c>
      <c r="V436" s="531"/>
      <c r="W436" s="531">
        <v>1</v>
      </c>
      <c r="X436" s="531">
        <v>4</v>
      </c>
      <c r="Y436" s="600" t="s">
        <v>130</v>
      </c>
      <c r="Z436" s="600" t="s">
        <v>137</v>
      </c>
      <c r="AA436" s="600" t="s">
        <v>130</v>
      </c>
      <c r="AB436" s="600" t="s">
        <v>137</v>
      </c>
      <c r="AC436" s="608" t="s">
        <v>193</v>
      </c>
      <c r="AD436" s="827"/>
    </row>
    <row r="437" spans="1:30" s="591" customFormat="1" ht="12" customHeight="1" x14ac:dyDescent="0.15">
      <c r="A437" s="571" t="s">
        <v>38</v>
      </c>
      <c r="B437" s="572" t="str">
        <f t="shared" si="36"/>
        <v>317</v>
      </c>
      <c r="C437" s="915" t="s">
        <v>100</v>
      </c>
      <c r="D437" s="907" t="s">
        <v>93</v>
      </c>
      <c r="E437" s="681" t="str">
        <f t="shared" si="39"/>
        <v>317</v>
      </c>
      <c r="F437" s="594" t="str">
        <f t="shared" si="37"/>
        <v>ΕΒΡΟΣ</v>
      </c>
      <c r="G437" s="595" t="str">
        <f t="shared" si="38"/>
        <v>317Α</v>
      </c>
      <c r="H437" s="596" t="s">
        <v>4</v>
      </c>
      <c r="I437" s="602" t="s">
        <v>9</v>
      </c>
      <c r="J437" s="821">
        <v>26</v>
      </c>
      <c r="K437" s="822"/>
      <c r="L437" s="823">
        <v>2</v>
      </c>
      <c r="M437" s="824"/>
      <c r="N437" s="1458"/>
      <c r="O437" s="825" t="s">
        <v>358</v>
      </c>
      <c r="P437" s="585" t="s">
        <v>359</v>
      </c>
      <c r="Q437" s="826">
        <v>2551024134</v>
      </c>
      <c r="R437" s="480" t="s">
        <v>355</v>
      </c>
      <c r="S437" s="531">
        <v>2</v>
      </c>
      <c r="T437" s="531"/>
      <c r="U437" s="531"/>
      <c r="V437" s="531">
        <v>2</v>
      </c>
      <c r="W437" s="531">
        <v>2</v>
      </c>
      <c r="X437" s="531">
        <v>4</v>
      </c>
      <c r="Y437" s="600" t="s">
        <v>130</v>
      </c>
      <c r="Z437" s="600" t="s">
        <v>137</v>
      </c>
      <c r="AA437" s="600" t="s">
        <v>130</v>
      </c>
      <c r="AB437" s="600" t="s">
        <v>137</v>
      </c>
      <c r="AC437" s="608" t="s">
        <v>193</v>
      </c>
      <c r="AD437" s="827"/>
    </row>
    <row r="438" spans="1:30" s="591" customFormat="1" ht="12" customHeight="1" x14ac:dyDescent="0.15">
      <c r="A438" s="571" t="s">
        <v>38</v>
      </c>
      <c r="B438" s="572" t="str">
        <f t="shared" si="36"/>
        <v>317</v>
      </c>
      <c r="C438" s="915" t="s">
        <v>100</v>
      </c>
      <c r="D438" s="911" t="s">
        <v>93</v>
      </c>
      <c r="E438" s="681" t="str">
        <f t="shared" si="39"/>
        <v>317</v>
      </c>
      <c r="F438" s="594" t="str">
        <f t="shared" si="37"/>
        <v>ΕΒΡΟΣ</v>
      </c>
      <c r="G438" s="595" t="str">
        <f t="shared" si="38"/>
        <v>317Α</v>
      </c>
      <c r="H438" s="596" t="s">
        <v>5</v>
      </c>
      <c r="I438" s="602" t="s">
        <v>8</v>
      </c>
      <c r="J438" s="821">
        <v>8</v>
      </c>
      <c r="K438" s="822">
        <f>SUM(J434:J443)</f>
        <v>184</v>
      </c>
      <c r="L438" s="823"/>
      <c r="M438" s="824">
        <v>1</v>
      </c>
      <c r="N438" s="1458"/>
      <c r="O438" s="843" t="s">
        <v>358</v>
      </c>
      <c r="P438" s="612" t="s">
        <v>359</v>
      </c>
      <c r="Q438" s="829">
        <v>2551024134</v>
      </c>
      <c r="R438" s="435" t="s">
        <v>355</v>
      </c>
      <c r="S438" s="531"/>
      <c r="T438" s="531">
        <v>1</v>
      </c>
      <c r="U438" s="531">
        <v>1</v>
      </c>
      <c r="V438" s="531"/>
      <c r="W438" s="531">
        <v>1</v>
      </c>
      <c r="X438" s="531">
        <v>4</v>
      </c>
      <c r="Y438" s="600" t="s">
        <v>130</v>
      </c>
      <c r="Z438" s="600" t="s">
        <v>137</v>
      </c>
      <c r="AA438" s="600" t="s">
        <v>130</v>
      </c>
      <c r="AB438" s="600" t="s">
        <v>137</v>
      </c>
      <c r="AC438" s="608" t="s">
        <v>193</v>
      </c>
      <c r="AD438" s="827"/>
    </row>
    <row r="439" spans="1:30" s="591" customFormat="1" ht="12" customHeight="1" x14ac:dyDescent="0.15">
      <c r="A439" s="571" t="s">
        <v>38</v>
      </c>
      <c r="B439" s="572" t="str">
        <f t="shared" si="36"/>
        <v>317</v>
      </c>
      <c r="C439" s="915" t="s">
        <v>100</v>
      </c>
      <c r="D439" s="907" t="s">
        <v>93</v>
      </c>
      <c r="E439" s="681" t="str">
        <f t="shared" si="39"/>
        <v>317</v>
      </c>
      <c r="F439" s="594" t="str">
        <f t="shared" si="37"/>
        <v>ΕΒΡΟΣ</v>
      </c>
      <c r="G439" s="595" t="str">
        <f t="shared" si="38"/>
        <v>317Α</v>
      </c>
      <c r="H439" s="596" t="s">
        <v>5</v>
      </c>
      <c r="I439" s="602" t="s">
        <v>9</v>
      </c>
      <c r="J439" s="821">
        <v>60</v>
      </c>
      <c r="K439" s="822"/>
      <c r="L439" s="823">
        <v>4</v>
      </c>
      <c r="M439" s="824"/>
      <c r="N439" s="1458"/>
      <c r="O439" s="825" t="s">
        <v>358</v>
      </c>
      <c r="P439" s="585" t="s">
        <v>359</v>
      </c>
      <c r="Q439" s="826">
        <v>2551024134</v>
      </c>
      <c r="R439" s="480" t="s">
        <v>355</v>
      </c>
      <c r="S439" s="531">
        <v>4</v>
      </c>
      <c r="T439" s="531"/>
      <c r="U439" s="531"/>
      <c r="V439" s="531">
        <v>4</v>
      </c>
      <c r="W439" s="531">
        <v>4</v>
      </c>
      <c r="X439" s="531">
        <v>4</v>
      </c>
      <c r="Y439" s="600" t="s">
        <v>130</v>
      </c>
      <c r="Z439" s="600" t="s">
        <v>137</v>
      </c>
      <c r="AA439" s="600" t="s">
        <v>130</v>
      </c>
      <c r="AB439" s="600" t="s">
        <v>137</v>
      </c>
      <c r="AC439" s="608" t="s">
        <v>193</v>
      </c>
      <c r="AD439" s="827"/>
    </row>
    <row r="440" spans="1:30" s="591" customFormat="1" ht="12" customHeight="1" x14ac:dyDescent="0.15">
      <c r="A440" s="571" t="s">
        <v>38</v>
      </c>
      <c r="B440" s="572" t="str">
        <f t="shared" si="36"/>
        <v>317</v>
      </c>
      <c r="C440" s="915" t="s">
        <v>100</v>
      </c>
      <c r="D440" s="907" t="s">
        <v>93</v>
      </c>
      <c r="E440" s="681" t="str">
        <f t="shared" si="39"/>
        <v>317</v>
      </c>
      <c r="F440" s="594" t="str">
        <f t="shared" si="37"/>
        <v>ΕΒΡΟΣ</v>
      </c>
      <c r="G440" s="595" t="str">
        <f t="shared" si="38"/>
        <v>317Α</v>
      </c>
      <c r="H440" s="596" t="s">
        <v>7</v>
      </c>
      <c r="I440" s="602" t="s">
        <v>8</v>
      </c>
      <c r="J440" s="821">
        <v>3</v>
      </c>
      <c r="K440" s="822"/>
      <c r="L440" s="823"/>
      <c r="M440" s="824">
        <v>1</v>
      </c>
      <c r="N440" s="1458"/>
      <c r="O440" s="825" t="s">
        <v>358</v>
      </c>
      <c r="P440" s="585" t="s">
        <v>359</v>
      </c>
      <c r="Q440" s="826">
        <v>2551024134</v>
      </c>
      <c r="R440" s="480" t="s">
        <v>355</v>
      </c>
      <c r="S440" s="531"/>
      <c r="T440" s="531">
        <v>1</v>
      </c>
      <c r="U440" s="531">
        <v>1</v>
      </c>
      <c r="V440" s="531"/>
      <c r="W440" s="531">
        <v>1</v>
      </c>
      <c r="X440" s="531">
        <v>4</v>
      </c>
      <c r="Y440" s="600" t="s">
        <v>130</v>
      </c>
      <c r="Z440" s="600" t="s">
        <v>137</v>
      </c>
      <c r="AA440" s="600" t="s">
        <v>130</v>
      </c>
      <c r="AB440" s="600" t="s">
        <v>137</v>
      </c>
      <c r="AC440" s="608" t="s">
        <v>193</v>
      </c>
      <c r="AD440" s="827"/>
    </row>
    <row r="441" spans="1:30" s="591" customFormat="1" ht="12" customHeight="1" x14ac:dyDescent="0.15">
      <c r="A441" s="571" t="s">
        <v>38</v>
      </c>
      <c r="B441" s="572" t="str">
        <f t="shared" si="36"/>
        <v>317</v>
      </c>
      <c r="C441" s="915" t="s">
        <v>100</v>
      </c>
      <c r="D441" s="907" t="s">
        <v>93</v>
      </c>
      <c r="E441" s="681" t="str">
        <f t="shared" si="39"/>
        <v>317</v>
      </c>
      <c r="F441" s="594" t="str">
        <f t="shared" si="37"/>
        <v>ΕΒΡΟΣ</v>
      </c>
      <c r="G441" s="595" t="str">
        <f t="shared" si="38"/>
        <v>317Α</v>
      </c>
      <c r="H441" s="596" t="s">
        <v>7</v>
      </c>
      <c r="I441" s="602" t="s">
        <v>9</v>
      </c>
      <c r="J441" s="821">
        <v>40</v>
      </c>
      <c r="K441" s="822"/>
      <c r="L441" s="823">
        <v>3</v>
      </c>
      <c r="M441" s="824"/>
      <c r="N441" s="1458"/>
      <c r="O441" s="825" t="s">
        <v>358</v>
      </c>
      <c r="P441" s="585" t="s">
        <v>359</v>
      </c>
      <c r="Q441" s="826">
        <v>2551024134</v>
      </c>
      <c r="R441" s="480" t="s">
        <v>355</v>
      </c>
      <c r="S441" s="531">
        <v>3</v>
      </c>
      <c r="T441" s="531"/>
      <c r="U441" s="531"/>
      <c r="V441" s="531">
        <v>3</v>
      </c>
      <c r="W441" s="531">
        <v>3</v>
      </c>
      <c r="X441" s="531">
        <v>4</v>
      </c>
      <c r="Y441" s="600" t="s">
        <v>130</v>
      </c>
      <c r="Z441" s="600" t="s">
        <v>137</v>
      </c>
      <c r="AA441" s="600" t="s">
        <v>130</v>
      </c>
      <c r="AB441" s="600" t="s">
        <v>137</v>
      </c>
      <c r="AC441" s="608" t="s">
        <v>193</v>
      </c>
      <c r="AD441" s="827"/>
    </row>
    <row r="442" spans="1:30" s="591" customFormat="1" ht="12" customHeight="1" x14ac:dyDescent="0.15">
      <c r="A442" s="571" t="s">
        <v>38</v>
      </c>
      <c r="B442" s="572" t="str">
        <f t="shared" si="36"/>
        <v>317</v>
      </c>
      <c r="C442" s="915" t="s">
        <v>100</v>
      </c>
      <c r="D442" s="907" t="s">
        <v>93</v>
      </c>
      <c r="E442" s="681" t="str">
        <f t="shared" si="39"/>
        <v>317</v>
      </c>
      <c r="F442" s="594" t="str">
        <f t="shared" si="37"/>
        <v>ΕΒΡΟΣ</v>
      </c>
      <c r="G442" s="595" t="str">
        <f t="shared" si="38"/>
        <v>317Α</v>
      </c>
      <c r="H442" s="596" t="s">
        <v>6</v>
      </c>
      <c r="I442" s="602" t="s">
        <v>8</v>
      </c>
      <c r="J442" s="849">
        <v>2</v>
      </c>
      <c r="K442" s="850"/>
      <c r="L442" s="851"/>
      <c r="M442" s="852">
        <v>1</v>
      </c>
      <c r="N442" s="1458"/>
      <c r="O442" s="825" t="s">
        <v>358</v>
      </c>
      <c r="P442" s="585" t="s">
        <v>359</v>
      </c>
      <c r="Q442" s="826">
        <v>2551024134</v>
      </c>
      <c r="R442" s="480" t="s">
        <v>355</v>
      </c>
      <c r="S442" s="531"/>
      <c r="T442" s="531">
        <v>1</v>
      </c>
      <c r="U442" s="531">
        <v>1</v>
      </c>
      <c r="V442" s="531"/>
      <c r="W442" s="531">
        <v>1</v>
      </c>
      <c r="X442" s="531">
        <v>4</v>
      </c>
      <c r="Y442" s="600" t="s">
        <v>130</v>
      </c>
      <c r="Z442" s="600" t="s">
        <v>137</v>
      </c>
      <c r="AA442" s="600" t="s">
        <v>130</v>
      </c>
      <c r="AB442" s="600" t="s">
        <v>137</v>
      </c>
      <c r="AC442" s="608" t="s">
        <v>193</v>
      </c>
      <c r="AD442" s="827"/>
    </row>
    <row r="443" spans="1:30" s="591" customFormat="1" ht="12" customHeight="1" thickBot="1" x14ac:dyDescent="0.2">
      <c r="A443" s="1123" t="s">
        <v>38</v>
      </c>
      <c r="B443" s="1124" t="str">
        <f t="shared" si="36"/>
        <v>317</v>
      </c>
      <c r="C443" s="1122" t="s">
        <v>100</v>
      </c>
      <c r="D443" s="914" t="s">
        <v>93</v>
      </c>
      <c r="E443" s="748" t="str">
        <f t="shared" si="39"/>
        <v>317</v>
      </c>
      <c r="F443" s="749" t="str">
        <f t="shared" si="37"/>
        <v>ΕΒΡΟΣ</v>
      </c>
      <c r="G443" s="785" t="str">
        <f t="shared" si="38"/>
        <v>317Α</v>
      </c>
      <c r="H443" s="750" t="s">
        <v>6</v>
      </c>
      <c r="I443" s="751" t="s">
        <v>9</v>
      </c>
      <c r="J443" s="853">
        <v>20</v>
      </c>
      <c r="K443" s="854"/>
      <c r="L443" s="855">
        <v>2</v>
      </c>
      <c r="M443" s="856"/>
      <c r="N443" s="1459"/>
      <c r="O443" s="857" t="s">
        <v>358</v>
      </c>
      <c r="P443" s="790" t="s">
        <v>359</v>
      </c>
      <c r="Q443" s="858">
        <v>2551024134</v>
      </c>
      <c r="R443" s="489" t="s">
        <v>355</v>
      </c>
      <c r="S443" s="859">
        <v>2</v>
      </c>
      <c r="T443" s="859"/>
      <c r="U443" s="859"/>
      <c r="V443" s="859">
        <v>1</v>
      </c>
      <c r="W443" s="859">
        <v>1</v>
      </c>
      <c r="X443" s="859">
        <v>4</v>
      </c>
      <c r="Y443" s="760" t="s">
        <v>130</v>
      </c>
      <c r="Z443" s="760" t="s">
        <v>137</v>
      </c>
      <c r="AA443" s="760" t="s">
        <v>130</v>
      </c>
      <c r="AB443" s="760" t="s">
        <v>137</v>
      </c>
      <c r="AC443" s="761" t="s">
        <v>193</v>
      </c>
      <c r="AD443" s="860"/>
    </row>
    <row r="444" spans="1:30" s="591" customFormat="1" ht="60.75" customHeight="1" thickTop="1" thickBot="1" x14ac:dyDescent="0.2">
      <c r="A444" s="571" t="s">
        <v>39</v>
      </c>
      <c r="B444" s="572" t="str">
        <f>LEFT(A444,3)</f>
        <v>319</v>
      </c>
      <c r="C444" s="844" t="s">
        <v>95</v>
      </c>
      <c r="D444" s="711" t="s">
        <v>94</v>
      </c>
      <c r="E444" s="845" t="str">
        <f>B444</f>
        <v>319</v>
      </c>
      <c r="F444" s="904" t="str">
        <f t="shared" ref="F444:F458" si="40">RIGHT(A444,LEN(A444)-5)</f>
        <v>ΗΡΑΚΛΕΙΟ</v>
      </c>
      <c r="G444" s="1169" t="s">
        <v>162</v>
      </c>
      <c r="H444" s="803" t="s">
        <v>5</v>
      </c>
      <c r="I444" s="804" t="s">
        <v>9</v>
      </c>
      <c r="J444" s="881">
        <v>153</v>
      </c>
      <c r="K444" s="814">
        <f>J444</f>
        <v>153</v>
      </c>
      <c r="L444" s="882">
        <v>10</v>
      </c>
      <c r="M444" s="883"/>
      <c r="N444" s="1274" t="s">
        <v>464</v>
      </c>
      <c r="O444" s="1170" t="s">
        <v>248</v>
      </c>
      <c r="P444" s="1171" t="s">
        <v>465</v>
      </c>
      <c r="Q444" s="1172">
        <v>2810372732</v>
      </c>
      <c r="R444" s="437" t="s">
        <v>244</v>
      </c>
      <c r="S444" s="1120">
        <v>10</v>
      </c>
      <c r="T444" s="1120"/>
      <c r="U444" s="1120"/>
      <c r="V444" s="1120">
        <v>10</v>
      </c>
      <c r="W444" s="1120">
        <v>10</v>
      </c>
      <c r="X444" s="1120">
        <v>10</v>
      </c>
      <c r="Y444" s="588" t="s">
        <v>130</v>
      </c>
      <c r="Z444" s="588" t="s">
        <v>137</v>
      </c>
      <c r="AA444" s="588" t="s">
        <v>130</v>
      </c>
      <c r="AB444" s="588" t="s">
        <v>137</v>
      </c>
      <c r="AC444" s="589" t="s">
        <v>130</v>
      </c>
      <c r="AD444" s="1121"/>
    </row>
    <row r="445" spans="1:30" s="591" customFormat="1" ht="12" customHeight="1" x14ac:dyDescent="0.15">
      <c r="A445" s="571" t="s">
        <v>39</v>
      </c>
      <c r="B445" s="572" t="str">
        <f>LEFT(A445,3)</f>
        <v>319</v>
      </c>
      <c r="C445" s="573" t="s">
        <v>95</v>
      </c>
      <c r="D445" s="574" t="s">
        <v>94</v>
      </c>
      <c r="E445" s="688" t="str">
        <f>B445</f>
        <v>319</v>
      </c>
      <c r="F445" s="689" t="str">
        <f t="shared" si="40"/>
        <v>ΗΡΑΚΛΕΙΟ</v>
      </c>
      <c r="G445" s="690" t="s">
        <v>159</v>
      </c>
      <c r="H445" s="691" t="s">
        <v>5</v>
      </c>
      <c r="I445" s="692" t="s">
        <v>8</v>
      </c>
      <c r="J445" s="917">
        <v>46</v>
      </c>
      <c r="K445" s="836"/>
      <c r="L445" s="918"/>
      <c r="M445" s="928">
        <v>4</v>
      </c>
      <c r="N445" s="1463" t="s">
        <v>463</v>
      </c>
      <c r="O445" s="920" t="s">
        <v>249</v>
      </c>
      <c r="P445" s="698" t="s">
        <v>400</v>
      </c>
      <c r="Q445" s="921">
        <v>2810252495</v>
      </c>
      <c r="R445" s="496" t="s">
        <v>245</v>
      </c>
      <c r="S445" s="922"/>
      <c r="T445" s="922"/>
      <c r="U445" s="922"/>
      <c r="V445" s="922"/>
      <c r="W445" s="922"/>
      <c r="X445" s="922"/>
      <c r="Y445" s="700"/>
      <c r="Z445" s="700"/>
      <c r="AA445" s="700"/>
      <c r="AB445" s="700"/>
      <c r="AC445" s="701"/>
      <c r="AD445" s="923"/>
    </row>
    <row r="446" spans="1:30" s="591" customFormat="1" ht="12" customHeight="1" x14ac:dyDescent="0.15">
      <c r="A446" s="571" t="s">
        <v>39</v>
      </c>
      <c r="B446" s="572" t="str">
        <f t="shared" ref="B446:B468" si="41">LEFT(A446,3)</f>
        <v>319</v>
      </c>
      <c r="C446" s="573" t="s">
        <v>95</v>
      </c>
      <c r="D446" s="574" t="s">
        <v>94</v>
      </c>
      <c r="E446" s="650" t="str">
        <f t="shared" ref="E446:E458" si="42">B446</f>
        <v>319</v>
      </c>
      <c r="F446" s="594" t="str">
        <f t="shared" si="40"/>
        <v>ΗΡΑΚΛΕΙΟ</v>
      </c>
      <c r="G446" s="595" t="s">
        <v>159</v>
      </c>
      <c r="H446" s="596" t="s">
        <v>5</v>
      </c>
      <c r="I446" s="602" t="s">
        <v>10</v>
      </c>
      <c r="J446" s="821">
        <v>14</v>
      </c>
      <c r="K446" s="822">
        <f>SUM(J445:J449)</f>
        <v>132</v>
      </c>
      <c r="L446" s="823"/>
      <c r="M446" s="824">
        <v>2</v>
      </c>
      <c r="N446" s="1458"/>
      <c r="O446" s="825" t="s">
        <v>249</v>
      </c>
      <c r="P446" s="677" t="s">
        <v>400</v>
      </c>
      <c r="Q446" s="826">
        <v>2810252495</v>
      </c>
      <c r="R446" s="480" t="s">
        <v>245</v>
      </c>
      <c r="S446" s="531"/>
      <c r="T446" s="531"/>
      <c r="U446" s="531"/>
      <c r="V446" s="531"/>
      <c r="W446" s="531"/>
      <c r="X446" s="531"/>
      <c r="Y446" s="600"/>
      <c r="Z446" s="600"/>
      <c r="AA446" s="600"/>
      <c r="AB446" s="600"/>
      <c r="AC446" s="608"/>
      <c r="AD446" s="827"/>
    </row>
    <row r="447" spans="1:30" s="591" customFormat="1" ht="12" customHeight="1" x14ac:dyDescent="0.15">
      <c r="A447" s="571" t="s">
        <v>39</v>
      </c>
      <c r="B447" s="572" t="str">
        <f t="shared" si="41"/>
        <v>319</v>
      </c>
      <c r="C447" s="573" t="s">
        <v>95</v>
      </c>
      <c r="D447" s="574" t="s">
        <v>94</v>
      </c>
      <c r="E447" s="650" t="str">
        <f t="shared" si="42"/>
        <v>319</v>
      </c>
      <c r="F447" s="594" t="str">
        <f t="shared" si="40"/>
        <v>ΗΡΑΚΛΕΙΟ</v>
      </c>
      <c r="G447" s="595" t="s">
        <v>159</v>
      </c>
      <c r="H447" s="596" t="s">
        <v>7</v>
      </c>
      <c r="I447" s="602" t="s">
        <v>8</v>
      </c>
      <c r="J447" s="821">
        <v>10</v>
      </c>
      <c r="K447" s="822"/>
      <c r="L447" s="823"/>
      <c r="M447" s="824">
        <v>1</v>
      </c>
      <c r="N447" s="1458"/>
      <c r="O447" s="843" t="s">
        <v>249</v>
      </c>
      <c r="P447" s="656" t="s">
        <v>400</v>
      </c>
      <c r="Q447" s="829">
        <v>2810252495</v>
      </c>
      <c r="R447" s="435" t="s">
        <v>245</v>
      </c>
      <c r="S447" s="531">
        <v>3</v>
      </c>
      <c r="T447" s="531">
        <v>9</v>
      </c>
      <c r="U447" s="531">
        <v>4</v>
      </c>
      <c r="V447" s="531">
        <v>3</v>
      </c>
      <c r="W447" s="531">
        <v>4</v>
      </c>
      <c r="X447" s="531">
        <v>2</v>
      </c>
      <c r="Y447" s="600" t="s">
        <v>130</v>
      </c>
      <c r="Z447" s="600" t="s">
        <v>137</v>
      </c>
      <c r="AA447" s="600" t="s">
        <v>130</v>
      </c>
      <c r="AB447" s="600" t="s">
        <v>137</v>
      </c>
      <c r="AC447" s="608" t="s">
        <v>130</v>
      </c>
      <c r="AD447" s="827"/>
    </row>
    <row r="448" spans="1:30" s="591" customFormat="1" ht="12" customHeight="1" x14ac:dyDescent="0.15">
      <c r="A448" s="571" t="s">
        <v>39</v>
      </c>
      <c r="B448" s="572" t="str">
        <f t="shared" si="41"/>
        <v>319</v>
      </c>
      <c r="C448" s="573" t="s">
        <v>95</v>
      </c>
      <c r="D448" s="574" t="s">
        <v>94</v>
      </c>
      <c r="E448" s="650" t="str">
        <f t="shared" si="42"/>
        <v>319</v>
      </c>
      <c r="F448" s="594" t="str">
        <f t="shared" si="40"/>
        <v>ΗΡΑΚΛΕΙΟ</v>
      </c>
      <c r="G448" s="595" t="s">
        <v>159</v>
      </c>
      <c r="H448" s="596" t="s">
        <v>7</v>
      </c>
      <c r="I448" s="602" t="s">
        <v>9</v>
      </c>
      <c r="J448" s="821">
        <v>44</v>
      </c>
      <c r="K448" s="822"/>
      <c r="L448" s="823">
        <v>3</v>
      </c>
      <c r="M448" s="824"/>
      <c r="N448" s="1458"/>
      <c r="O448" s="825" t="s">
        <v>249</v>
      </c>
      <c r="P448" s="677" t="s">
        <v>400</v>
      </c>
      <c r="Q448" s="826">
        <v>2810252495</v>
      </c>
      <c r="R448" s="480" t="s">
        <v>245</v>
      </c>
      <c r="S448" s="531"/>
      <c r="T448" s="531"/>
      <c r="U448" s="531"/>
      <c r="V448" s="531"/>
      <c r="W448" s="531"/>
      <c r="X448" s="531"/>
      <c r="Y448" s="600"/>
      <c r="Z448" s="600"/>
      <c r="AA448" s="600"/>
      <c r="AB448" s="600"/>
      <c r="AC448" s="608"/>
      <c r="AD448" s="827"/>
    </row>
    <row r="449" spans="1:30" s="591" customFormat="1" ht="12" customHeight="1" thickBot="1" x14ac:dyDescent="0.2">
      <c r="A449" s="571" t="s">
        <v>39</v>
      </c>
      <c r="B449" s="572" t="str">
        <f t="shared" si="41"/>
        <v>319</v>
      </c>
      <c r="C449" s="680" t="s">
        <v>95</v>
      </c>
      <c r="D449" s="574" t="s">
        <v>94</v>
      </c>
      <c r="E449" s="657" t="str">
        <f t="shared" si="42"/>
        <v>319</v>
      </c>
      <c r="F449" s="658" t="str">
        <f t="shared" si="40"/>
        <v>ΗΡΑΚΛΕΙΟ</v>
      </c>
      <c r="G449" s="659" t="s">
        <v>159</v>
      </c>
      <c r="H449" s="660" t="s">
        <v>7</v>
      </c>
      <c r="I449" s="661" t="s">
        <v>10</v>
      </c>
      <c r="J449" s="1145">
        <v>18</v>
      </c>
      <c r="K449" s="926"/>
      <c r="L449" s="1146"/>
      <c r="M449" s="1147">
        <v>2</v>
      </c>
      <c r="N449" s="1464"/>
      <c r="O449" s="1148" t="s">
        <v>249</v>
      </c>
      <c r="P449" s="667" t="s">
        <v>400</v>
      </c>
      <c r="Q449" s="1149">
        <v>2810252495</v>
      </c>
      <c r="R449" s="528" t="s">
        <v>245</v>
      </c>
      <c r="S449" s="1150"/>
      <c r="T449" s="1150"/>
      <c r="U449" s="1150"/>
      <c r="V449" s="1150"/>
      <c r="W449" s="1150"/>
      <c r="X449" s="1150"/>
      <c r="Y449" s="669"/>
      <c r="Z449" s="669"/>
      <c r="AA449" s="669"/>
      <c r="AB449" s="669"/>
      <c r="AC449" s="670"/>
      <c r="AD449" s="1151"/>
    </row>
    <row r="450" spans="1:30" s="591" customFormat="1" ht="12" customHeight="1" thickTop="1" x14ac:dyDescent="0.15">
      <c r="A450" s="1125" t="s">
        <v>39</v>
      </c>
      <c r="B450" s="1126" t="str">
        <f t="shared" si="41"/>
        <v>319</v>
      </c>
      <c r="C450" s="846" t="s">
        <v>95</v>
      </c>
      <c r="D450" s="616" t="s">
        <v>94</v>
      </c>
      <c r="E450" s="726" t="str">
        <f t="shared" si="42"/>
        <v>319</v>
      </c>
      <c r="F450" s="576" t="str">
        <f t="shared" si="40"/>
        <v>ΗΡΑΚΛΕΙΟ</v>
      </c>
      <c r="G450" s="577" t="s">
        <v>182</v>
      </c>
      <c r="H450" s="578" t="s">
        <v>3</v>
      </c>
      <c r="I450" s="579" t="s">
        <v>8</v>
      </c>
      <c r="J450" s="727">
        <v>5</v>
      </c>
      <c r="K450" s="728"/>
      <c r="L450" s="729"/>
      <c r="M450" s="1173">
        <v>2</v>
      </c>
      <c r="N450" s="1469" t="s">
        <v>466</v>
      </c>
      <c r="O450" s="731" t="s">
        <v>250</v>
      </c>
      <c r="P450" s="585" t="s">
        <v>401</v>
      </c>
      <c r="Q450" s="586">
        <v>2810230207</v>
      </c>
      <c r="R450" s="494" t="s">
        <v>246</v>
      </c>
      <c r="S450" s="908"/>
      <c r="T450" s="908"/>
      <c r="U450" s="908"/>
      <c r="V450" s="908"/>
      <c r="W450" s="908"/>
      <c r="X450" s="908"/>
      <c r="Y450" s="599"/>
      <c r="Z450" s="599"/>
      <c r="AA450" s="599"/>
      <c r="AB450" s="599"/>
      <c r="AC450" s="733"/>
      <c r="AD450" s="909"/>
    </row>
    <row r="451" spans="1:30" s="591" customFormat="1" ht="12" customHeight="1" x14ac:dyDescent="0.15">
      <c r="A451" s="571" t="s">
        <v>39</v>
      </c>
      <c r="B451" s="572" t="str">
        <f t="shared" si="41"/>
        <v>319</v>
      </c>
      <c r="C451" s="846" t="s">
        <v>95</v>
      </c>
      <c r="D451" s="574" t="s">
        <v>94</v>
      </c>
      <c r="E451" s="650" t="str">
        <f t="shared" si="42"/>
        <v>319</v>
      </c>
      <c r="F451" s="594" t="str">
        <f t="shared" si="40"/>
        <v>ΗΡΑΚΛΕΙΟ</v>
      </c>
      <c r="G451" s="577" t="s">
        <v>182</v>
      </c>
      <c r="H451" s="596" t="s">
        <v>3</v>
      </c>
      <c r="I451" s="602" t="s">
        <v>9</v>
      </c>
      <c r="J451" s="651">
        <v>16</v>
      </c>
      <c r="K451" s="652"/>
      <c r="L451" s="716">
        <v>2</v>
      </c>
      <c r="M451" s="717"/>
      <c r="N451" s="1458"/>
      <c r="O451" s="676" t="s">
        <v>250</v>
      </c>
      <c r="P451" s="677" t="s">
        <v>401</v>
      </c>
      <c r="Q451" s="607">
        <v>2810230207</v>
      </c>
      <c r="R451" s="470" t="s">
        <v>246</v>
      </c>
      <c r="S451" s="773"/>
      <c r="T451" s="773"/>
      <c r="U451" s="773"/>
      <c r="V451" s="773"/>
      <c r="W451" s="773"/>
      <c r="X451" s="773"/>
      <c r="Y451" s="600"/>
      <c r="Z451" s="600"/>
      <c r="AA451" s="600"/>
      <c r="AB451" s="600"/>
      <c r="AC451" s="608"/>
      <c r="AD451" s="774"/>
    </row>
    <row r="452" spans="1:30" s="591" customFormat="1" ht="12" customHeight="1" x14ac:dyDescent="0.15">
      <c r="A452" s="571" t="s">
        <v>39</v>
      </c>
      <c r="B452" s="572" t="str">
        <f t="shared" si="41"/>
        <v>319</v>
      </c>
      <c r="C452" s="573" t="s">
        <v>95</v>
      </c>
      <c r="D452" s="574" t="s">
        <v>94</v>
      </c>
      <c r="E452" s="650" t="str">
        <f t="shared" si="42"/>
        <v>319</v>
      </c>
      <c r="F452" s="594" t="str">
        <f t="shared" si="40"/>
        <v>ΗΡΑΚΛΕΙΟ</v>
      </c>
      <c r="G452" s="577" t="s">
        <v>182</v>
      </c>
      <c r="H452" s="596" t="s">
        <v>3</v>
      </c>
      <c r="I452" s="602" t="s">
        <v>10</v>
      </c>
      <c r="J452" s="651">
        <v>16</v>
      </c>
      <c r="K452" s="652">
        <f>SUM(J450:J455)</f>
        <v>136</v>
      </c>
      <c r="L452" s="716"/>
      <c r="M452" s="800">
        <v>2</v>
      </c>
      <c r="N452" s="1458"/>
      <c r="O452" s="720" t="s">
        <v>250</v>
      </c>
      <c r="P452" s="656" t="s">
        <v>401</v>
      </c>
      <c r="Q452" s="721">
        <v>2810230207</v>
      </c>
      <c r="R452" s="434" t="s">
        <v>246</v>
      </c>
      <c r="S452" s="773">
        <v>6</v>
      </c>
      <c r="T452" s="773">
        <v>6</v>
      </c>
      <c r="U452" s="773">
        <v>3</v>
      </c>
      <c r="V452" s="773">
        <v>5</v>
      </c>
      <c r="W452" s="773">
        <v>5</v>
      </c>
      <c r="X452" s="773">
        <v>5</v>
      </c>
      <c r="Y452" s="600" t="s">
        <v>130</v>
      </c>
      <c r="Z452" s="600" t="s">
        <v>137</v>
      </c>
      <c r="AA452" s="600" t="s">
        <v>130</v>
      </c>
      <c r="AB452" s="600" t="s">
        <v>137</v>
      </c>
      <c r="AC452" s="608" t="s">
        <v>130</v>
      </c>
      <c r="AD452" s="774"/>
    </row>
    <row r="453" spans="1:30" s="591" customFormat="1" ht="12" customHeight="1" x14ac:dyDescent="0.15">
      <c r="A453" s="571" t="s">
        <v>39</v>
      </c>
      <c r="B453" s="572" t="str">
        <f t="shared" si="41"/>
        <v>319</v>
      </c>
      <c r="C453" s="573" t="s">
        <v>95</v>
      </c>
      <c r="D453" s="574" t="s">
        <v>94</v>
      </c>
      <c r="E453" s="650" t="str">
        <f t="shared" si="42"/>
        <v>319</v>
      </c>
      <c r="F453" s="594" t="str">
        <f t="shared" si="40"/>
        <v>ΗΡΑΚΛΕΙΟ</v>
      </c>
      <c r="G453" s="577" t="s">
        <v>182</v>
      </c>
      <c r="H453" s="596" t="s">
        <v>6</v>
      </c>
      <c r="I453" s="602" t="s">
        <v>8</v>
      </c>
      <c r="J453" s="849">
        <v>7</v>
      </c>
      <c r="K453" s="850"/>
      <c r="L453" s="851"/>
      <c r="M453" s="852">
        <v>1</v>
      </c>
      <c r="N453" s="1458"/>
      <c r="O453" s="825" t="s">
        <v>250</v>
      </c>
      <c r="P453" s="677" t="s">
        <v>401</v>
      </c>
      <c r="Q453" s="826">
        <v>2810230207</v>
      </c>
      <c r="R453" s="480" t="s">
        <v>246</v>
      </c>
      <c r="S453" s="531"/>
      <c r="T453" s="531"/>
      <c r="U453" s="531"/>
      <c r="V453" s="531"/>
      <c r="W453" s="531"/>
      <c r="X453" s="531"/>
      <c r="Y453" s="600"/>
      <c r="Z453" s="600"/>
      <c r="AA453" s="600"/>
      <c r="AB453" s="600"/>
      <c r="AC453" s="608"/>
      <c r="AD453" s="827"/>
    </row>
    <row r="454" spans="1:30" s="591" customFormat="1" ht="12" customHeight="1" x14ac:dyDescent="0.15">
      <c r="A454" s="571" t="s">
        <v>39</v>
      </c>
      <c r="B454" s="572" t="str">
        <f t="shared" si="41"/>
        <v>319</v>
      </c>
      <c r="C454" s="573" t="s">
        <v>95</v>
      </c>
      <c r="D454" s="574" t="s">
        <v>94</v>
      </c>
      <c r="E454" s="650" t="str">
        <f t="shared" si="42"/>
        <v>319</v>
      </c>
      <c r="F454" s="594" t="str">
        <f t="shared" si="40"/>
        <v>ΗΡΑΚΛΕΙΟ</v>
      </c>
      <c r="G454" s="577" t="s">
        <v>182</v>
      </c>
      <c r="H454" s="596" t="s">
        <v>6</v>
      </c>
      <c r="I454" s="602" t="s">
        <v>9</v>
      </c>
      <c r="J454" s="849">
        <v>61</v>
      </c>
      <c r="K454" s="850"/>
      <c r="L454" s="851">
        <v>4</v>
      </c>
      <c r="M454" s="852"/>
      <c r="N454" s="1458"/>
      <c r="O454" s="825" t="s">
        <v>250</v>
      </c>
      <c r="P454" s="677" t="s">
        <v>401</v>
      </c>
      <c r="Q454" s="826">
        <v>2810230207</v>
      </c>
      <c r="R454" s="480" t="s">
        <v>246</v>
      </c>
      <c r="S454" s="531"/>
      <c r="T454" s="531"/>
      <c r="U454" s="531"/>
      <c r="V454" s="531"/>
      <c r="W454" s="531"/>
      <c r="X454" s="531"/>
      <c r="Y454" s="600"/>
      <c r="Z454" s="600"/>
      <c r="AA454" s="600"/>
      <c r="AB454" s="600"/>
      <c r="AC454" s="608"/>
      <c r="AD454" s="827"/>
    </row>
    <row r="455" spans="1:30" s="591" customFormat="1" ht="12" customHeight="1" thickBot="1" x14ac:dyDescent="0.2">
      <c r="A455" s="1161" t="s">
        <v>39</v>
      </c>
      <c r="B455" s="1162" t="str">
        <f t="shared" si="41"/>
        <v>319</v>
      </c>
      <c r="C455" s="573" t="s">
        <v>95</v>
      </c>
      <c r="D455" s="574" t="s">
        <v>94</v>
      </c>
      <c r="E455" s="681" t="str">
        <f t="shared" si="42"/>
        <v>319</v>
      </c>
      <c r="F455" s="623" t="str">
        <f t="shared" si="40"/>
        <v>ΗΡΑΚΛΕΙΟ</v>
      </c>
      <c r="G455" s="577" t="s">
        <v>182</v>
      </c>
      <c r="H455" s="625" t="s">
        <v>6</v>
      </c>
      <c r="I455" s="626" t="s">
        <v>10</v>
      </c>
      <c r="J455" s="869">
        <v>31</v>
      </c>
      <c r="K455" s="916"/>
      <c r="L455" s="870"/>
      <c r="M455" s="877">
        <v>2</v>
      </c>
      <c r="N455" s="1464"/>
      <c r="O455" s="872" t="s">
        <v>250</v>
      </c>
      <c r="P455" s="687" t="s">
        <v>401</v>
      </c>
      <c r="Q455" s="873">
        <v>2810230207</v>
      </c>
      <c r="R455" s="487" t="s">
        <v>246</v>
      </c>
      <c r="S455" s="874"/>
      <c r="T455" s="874"/>
      <c r="U455" s="874"/>
      <c r="V455" s="874"/>
      <c r="W455" s="874"/>
      <c r="X455" s="874"/>
      <c r="Y455" s="634"/>
      <c r="Z455" s="634"/>
      <c r="AA455" s="634"/>
      <c r="AB455" s="634"/>
      <c r="AC455" s="635"/>
      <c r="AD455" s="912"/>
    </row>
    <row r="456" spans="1:30" s="591" customFormat="1" ht="21" customHeight="1" thickTop="1" x14ac:dyDescent="0.15">
      <c r="A456" s="571" t="s">
        <v>39</v>
      </c>
      <c r="B456" s="572" t="str">
        <f t="shared" si="41"/>
        <v>319</v>
      </c>
      <c r="C456" s="573" t="s">
        <v>95</v>
      </c>
      <c r="D456" s="574" t="s">
        <v>94</v>
      </c>
      <c r="E456" s="688" t="str">
        <f t="shared" si="42"/>
        <v>319</v>
      </c>
      <c r="F456" s="689" t="str">
        <f t="shared" si="40"/>
        <v>ΗΡΑΚΛΕΙΟ</v>
      </c>
      <c r="G456" s="690" t="s">
        <v>160</v>
      </c>
      <c r="H456" s="691" t="s">
        <v>4</v>
      </c>
      <c r="I456" s="692" t="s">
        <v>8</v>
      </c>
      <c r="J456" s="740">
        <v>40</v>
      </c>
      <c r="K456" s="728"/>
      <c r="L456" s="741"/>
      <c r="M456" s="742">
        <v>3</v>
      </c>
      <c r="N456" s="1482" t="s">
        <v>467</v>
      </c>
      <c r="O456" s="743" t="s">
        <v>251</v>
      </c>
      <c r="P456" s="698" t="s">
        <v>402</v>
      </c>
      <c r="Q456" s="699">
        <v>2810213762</v>
      </c>
      <c r="R456" s="518" t="s">
        <v>247</v>
      </c>
      <c r="S456" s="781"/>
      <c r="T456" s="781"/>
      <c r="U456" s="781"/>
      <c r="V456" s="781"/>
      <c r="W456" s="781"/>
      <c r="X456" s="781"/>
      <c r="Y456" s="700"/>
      <c r="Z456" s="700"/>
      <c r="AA456" s="700"/>
      <c r="AB456" s="700"/>
      <c r="AC456" s="701"/>
      <c r="AD456" s="782"/>
    </row>
    <row r="457" spans="1:30" s="591" customFormat="1" ht="21" customHeight="1" x14ac:dyDescent="0.15">
      <c r="A457" s="571" t="s">
        <v>39</v>
      </c>
      <c r="B457" s="572" t="str">
        <f t="shared" si="41"/>
        <v>319</v>
      </c>
      <c r="C457" s="573" t="s">
        <v>95</v>
      </c>
      <c r="D457" s="574" t="s">
        <v>94</v>
      </c>
      <c r="E457" s="650" t="str">
        <f t="shared" si="42"/>
        <v>319</v>
      </c>
      <c r="F457" s="594" t="str">
        <f t="shared" si="40"/>
        <v>ΗΡΑΚΛΕΙΟ</v>
      </c>
      <c r="G457" s="595" t="s">
        <v>160</v>
      </c>
      <c r="H457" s="596" t="s">
        <v>4</v>
      </c>
      <c r="I457" s="602" t="s">
        <v>9</v>
      </c>
      <c r="J457" s="651">
        <v>70</v>
      </c>
      <c r="K457" s="652">
        <f>SUM(J456:J458)</f>
        <v>129</v>
      </c>
      <c r="L457" s="716">
        <v>5</v>
      </c>
      <c r="M457" s="717"/>
      <c r="N457" s="1458"/>
      <c r="O457" s="720" t="s">
        <v>251</v>
      </c>
      <c r="P457" s="656" t="s">
        <v>402</v>
      </c>
      <c r="Q457" s="721">
        <v>2810213762</v>
      </c>
      <c r="R457" s="434" t="s">
        <v>247</v>
      </c>
      <c r="S457" s="773">
        <v>5</v>
      </c>
      <c r="T457" s="773">
        <v>5</v>
      </c>
      <c r="U457" s="773">
        <v>3</v>
      </c>
      <c r="V457" s="773">
        <v>5</v>
      </c>
      <c r="W457" s="773">
        <v>5</v>
      </c>
      <c r="X457" s="773">
        <v>5</v>
      </c>
      <c r="Y457" s="600" t="s">
        <v>130</v>
      </c>
      <c r="Z457" s="600" t="s">
        <v>137</v>
      </c>
      <c r="AA457" s="600" t="s">
        <v>130</v>
      </c>
      <c r="AB457" s="600" t="s">
        <v>137</v>
      </c>
      <c r="AC457" s="608" t="s">
        <v>130</v>
      </c>
      <c r="AD457" s="774"/>
    </row>
    <row r="458" spans="1:30" s="591" customFormat="1" ht="21" customHeight="1" thickBot="1" x14ac:dyDescent="0.2">
      <c r="A458" s="571" t="s">
        <v>39</v>
      </c>
      <c r="B458" s="572" t="str">
        <f t="shared" si="41"/>
        <v>319</v>
      </c>
      <c r="C458" s="573" t="s">
        <v>95</v>
      </c>
      <c r="D458" s="574" t="s">
        <v>94</v>
      </c>
      <c r="E458" s="748" t="str">
        <f t="shared" si="42"/>
        <v>319</v>
      </c>
      <c r="F458" s="749" t="str">
        <f t="shared" si="40"/>
        <v>ΗΡΑΚΛΕΙΟ</v>
      </c>
      <c r="G458" s="785" t="s">
        <v>160</v>
      </c>
      <c r="H458" s="750" t="s">
        <v>4</v>
      </c>
      <c r="I458" s="751" t="s">
        <v>10</v>
      </c>
      <c r="J458" s="786">
        <v>19</v>
      </c>
      <c r="K458" s="787"/>
      <c r="L458" s="788"/>
      <c r="M458" s="789">
        <v>2</v>
      </c>
      <c r="N458" s="1459"/>
      <c r="O458" s="756" t="s">
        <v>251</v>
      </c>
      <c r="P458" s="757" t="s">
        <v>402</v>
      </c>
      <c r="Q458" s="758">
        <v>2810213762</v>
      </c>
      <c r="R458" s="473" t="s">
        <v>247</v>
      </c>
      <c r="S458" s="791"/>
      <c r="T458" s="791"/>
      <c r="U458" s="791"/>
      <c r="V458" s="791"/>
      <c r="W458" s="791"/>
      <c r="X458" s="791"/>
      <c r="Y458" s="760"/>
      <c r="Z458" s="760"/>
      <c r="AA458" s="760"/>
      <c r="AB458" s="760"/>
      <c r="AC458" s="761"/>
      <c r="AD458" s="792"/>
    </row>
    <row r="459" spans="1:30" s="591" customFormat="1" ht="15" customHeight="1" thickTop="1" x14ac:dyDescent="0.15">
      <c r="A459" s="571" t="s">
        <v>40</v>
      </c>
      <c r="B459" s="572" t="str">
        <f t="shared" si="41"/>
        <v>323</v>
      </c>
      <c r="C459" s="846" t="s">
        <v>95</v>
      </c>
      <c r="D459" s="711" t="s">
        <v>96</v>
      </c>
      <c r="E459" s="650" t="str">
        <f t="shared" si="39"/>
        <v>323</v>
      </c>
      <c r="F459" s="594" t="str">
        <f t="shared" ref="F459:F468" si="43">RIGHT(A459,LEN(A459)-5)</f>
        <v>ΧΑΝΙΑ</v>
      </c>
      <c r="G459" s="595" t="str">
        <f>CONCATENATE(E459,"Α")</f>
        <v>323Α</v>
      </c>
      <c r="H459" s="596" t="s">
        <v>4</v>
      </c>
      <c r="I459" s="602" t="s">
        <v>8</v>
      </c>
      <c r="J459" s="821">
        <v>34</v>
      </c>
      <c r="K459" s="814"/>
      <c r="L459" s="823"/>
      <c r="M459" s="824">
        <v>3</v>
      </c>
      <c r="N459" s="1457" t="s">
        <v>468</v>
      </c>
      <c r="O459" s="825" t="s">
        <v>216</v>
      </c>
      <c r="P459" s="677" t="s">
        <v>225</v>
      </c>
      <c r="Q459" s="826">
        <v>2821054763</v>
      </c>
      <c r="R459" s="480" t="s">
        <v>201</v>
      </c>
      <c r="S459" s="531"/>
      <c r="T459" s="531">
        <v>3</v>
      </c>
      <c r="U459" s="531">
        <v>3</v>
      </c>
      <c r="V459" s="531"/>
      <c r="W459" s="531">
        <v>3</v>
      </c>
      <c r="X459" s="531">
        <v>2</v>
      </c>
      <c r="Y459" s="600" t="s">
        <v>130</v>
      </c>
      <c r="Z459" s="600" t="s">
        <v>137</v>
      </c>
      <c r="AA459" s="600" t="s">
        <v>130</v>
      </c>
      <c r="AB459" s="600" t="s">
        <v>137</v>
      </c>
      <c r="AC459" s="608" t="s">
        <v>130</v>
      </c>
      <c r="AD459" s="827"/>
    </row>
    <row r="460" spans="1:30" s="591" customFormat="1" ht="15" customHeight="1" x14ac:dyDescent="0.15">
      <c r="A460" s="571" t="s">
        <v>40</v>
      </c>
      <c r="B460" s="572" t="str">
        <f t="shared" si="41"/>
        <v>323</v>
      </c>
      <c r="C460" s="573" t="s">
        <v>95</v>
      </c>
      <c r="D460" s="574" t="s">
        <v>96</v>
      </c>
      <c r="E460" s="650" t="str">
        <f t="shared" si="39"/>
        <v>323</v>
      </c>
      <c r="F460" s="594" t="str">
        <f t="shared" si="43"/>
        <v>ΧΑΝΙΑ</v>
      </c>
      <c r="G460" s="595" t="str">
        <f>CONCATENATE(E460,"Α")</f>
        <v>323Α</v>
      </c>
      <c r="H460" s="596" t="s">
        <v>4</v>
      </c>
      <c r="I460" s="602" t="s">
        <v>9</v>
      </c>
      <c r="J460" s="821">
        <v>73</v>
      </c>
      <c r="K460" s="822">
        <f>SUM(J459:J462)</f>
        <v>133</v>
      </c>
      <c r="L460" s="823">
        <v>5</v>
      </c>
      <c r="M460" s="824"/>
      <c r="N460" s="1458"/>
      <c r="O460" s="843" t="s">
        <v>216</v>
      </c>
      <c r="P460" s="656" t="s">
        <v>225</v>
      </c>
      <c r="Q460" s="829">
        <v>2821054763</v>
      </c>
      <c r="R460" s="435" t="s">
        <v>201</v>
      </c>
      <c r="S460" s="531">
        <v>5</v>
      </c>
      <c r="T460" s="531"/>
      <c r="U460" s="531"/>
      <c r="V460" s="531">
        <v>5</v>
      </c>
      <c r="W460" s="531">
        <v>5</v>
      </c>
      <c r="X460" s="531"/>
      <c r="Y460" s="600"/>
      <c r="Z460" s="600"/>
      <c r="AA460" s="600"/>
      <c r="AB460" s="600"/>
      <c r="AC460" s="608"/>
      <c r="AD460" s="827"/>
    </row>
    <row r="461" spans="1:30" s="591" customFormat="1" ht="15" customHeight="1" x14ac:dyDescent="0.15">
      <c r="A461" s="1123" t="s">
        <v>40</v>
      </c>
      <c r="B461" s="1124" t="str">
        <f>LEFT(A461,3)</f>
        <v>323</v>
      </c>
      <c r="C461" s="846" t="s">
        <v>95</v>
      </c>
      <c r="D461" s="574" t="s">
        <v>96</v>
      </c>
      <c r="E461" s="681" t="str">
        <f>B461</f>
        <v>323</v>
      </c>
      <c r="F461" s="623" t="str">
        <f t="shared" si="43"/>
        <v>ΧΑΝΙΑ</v>
      </c>
      <c r="G461" s="624" t="str">
        <f>CONCATENATE(E461,"Α")</f>
        <v>323Α</v>
      </c>
      <c r="H461" s="625" t="s">
        <v>6</v>
      </c>
      <c r="I461" s="1174" t="s">
        <v>8</v>
      </c>
      <c r="J461" s="869">
        <v>5</v>
      </c>
      <c r="K461" s="850"/>
      <c r="L461" s="870"/>
      <c r="M461" s="877">
        <v>1</v>
      </c>
      <c r="N461" s="1458"/>
      <c r="O461" s="872" t="s">
        <v>216</v>
      </c>
      <c r="P461" s="687" t="s">
        <v>225</v>
      </c>
      <c r="Q461" s="873">
        <v>2821054763</v>
      </c>
      <c r="R461" s="487" t="s">
        <v>201</v>
      </c>
      <c r="S461" s="874"/>
      <c r="T461" s="874">
        <v>1</v>
      </c>
      <c r="U461" s="874">
        <v>1</v>
      </c>
      <c r="V461" s="874"/>
      <c r="W461" s="874">
        <v>1</v>
      </c>
      <c r="X461" s="874"/>
      <c r="Y461" s="634"/>
      <c r="Z461" s="634"/>
      <c r="AA461" s="634"/>
      <c r="AB461" s="634"/>
      <c r="AC461" s="635"/>
      <c r="AD461" s="912"/>
    </row>
    <row r="462" spans="1:30" s="591" customFormat="1" ht="15" customHeight="1" thickBot="1" x14ac:dyDescent="0.2">
      <c r="A462" s="1175" t="s">
        <v>40</v>
      </c>
      <c r="B462" s="1176" t="str">
        <f>LEFT(A462,3)</f>
        <v>323</v>
      </c>
      <c r="C462" s="846" t="s">
        <v>95</v>
      </c>
      <c r="D462" s="574" t="s">
        <v>96</v>
      </c>
      <c r="E462" s="681" t="str">
        <f>B462</f>
        <v>323</v>
      </c>
      <c r="F462" s="623" t="str">
        <f>RIGHT(A462,LEN(A462)-5)</f>
        <v>ΧΑΝΙΑ</v>
      </c>
      <c r="G462" s="624" t="str">
        <f>CONCATENATE(E462,"Α")</f>
        <v>323Α</v>
      </c>
      <c r="H462" s="625" t="s">
        <v>6</v>
      </c>
      <c r="I462" s="1174" t="s">
        <v>9</v>
      </c>
      <c r="J462" s="869">
        <v>21</v>
      </c>
      <c r="K462" s="916"/>
      <c r="L462" s="870">
        <v>2</v>
      </c>
      <c r="M462" s="877"/>
      <c r="N462" s="1464"/>
      <c r="O462" s="872" t="s">
        <v>216</v>
      </c>
      <c r="P462" s="687" t="s">
        <v>225</v>
      </c>
      <c r="Q462" s="873">
        <v>2821054763</v>
      </c>
      <c r="R462" s="487" t="s">
        <v>201</v>
      </c>
      <c r="S462" s="874">
        <v>2</v>
      </c>
      <c r="T462" s="874"/>
      <c r="U462" s="874"/>
      <c r="V462" s="874">
        <v>2</v>
      </c>
      <c r="W462" s="874">
        <v>2</v>
      </c>
      <c r="X462" s="874"/>
      <c r="Y462" s="634"/>
      <c r="Z462" s="634"/>
      <c r="AA462" s="634"/>
      <c r="AB462" s="634"/>
      <c r="AC462" s="635"/>
      <c r="AD462" s="912"/>
    </row>
    <row r="463" spans="1:30" s="591" customFormat="1" ht="12" customHeight="1" thickTop="1" x14ac:dyDescent="0.15">
      <c r="A463" s="1125" t="s">
        <v>40</v>
      </c>
      <c r="B463" s="1126" t="str">
        <f>LEFT(A463,3)</f>
        <v>323</v>
      </c>
      <c r="C463" s="846" t="s">
        <v>95</v>
      </c>
      <c r="D463" s="616" t="s">
        <v>96</v>
      </c>
      <c r="E463" s="688" t="str">
        <f>B463</f>
        <v>323</v>
      </c>
      <c r="F463" s="689" t="str">
        <f>RIGHT(A463,LEN(A463)-5)</f>
        <v>ΧΑΝΙΑ</v>
      </c>
      <c r="G463" s="690" t="s">
        <v>161</v>
      </c>
      <c r="H463" s="691" t="s">
        <v>3</v>
      </c>
      <c r="I463" s="692" t="s">
        <v>8</v>
      </c>
      <c r="J463" s="917">
        <v>1</v>
      </c>
      <c r="K463" s="836"/>
      <c r="L463" s="918"/>
      <c r="M463" s="928">
        <v>1</v>
      </c>
      <c r="N463" s="1463" t="s">
        <v>408</v>
      </c>
      <c r="O463" s="920" t="s">
        <v>217</v>
      </c>
      <c r="P463" s="698" t="s">
        <v>226</v>
      </c>
      <c r="Q463" s="921">
        <v>2821096638</v>
      </c>
      <c r="R463" s="496" t="s">
        <v>202</v>
      </c>
      <c r="S463" s="922"/>
      <c r="T463" s="922">
        <v>1</v>
      </c>
      <c r="U463" s="922">
        <v>1</v>
      </c>
      <c r="V463" s="922"/>
      <c r="W463" s="922">
        <v>1</v>
      </c>
      <c r="X463" s="922">
        <v>2</v>
      </c>
      <c r="Y463" s="700" t="s">
        <v>130</v>
      </c>
      <c r="Z463" s="700" t="s">
        <v>137</v>
      </c>
      <c r="AA463" s="700" t="s">
        <v>130</v>
      </c>
      <c r="AB463" s="700" t="s">
        <v>137</v>
      </c>
      <c r="AC463" s="701" t="s">
        <v>130</v>
      </c>
      <c r="AD463" s="923"/>
    </row>
    <row r="464" spans="1:30" s="591" customFormat="1" ht="12" customHeight="1" x14ac:dyDescent="0.15">
      <c r="A464" s="571" t="s">
        <v>40</v>
      </c>
      <c r="B464" s="572" t="str">
        <f>LEFT(A464,3)</f>
        <v>323</v>
      </c>
      <c r="C464" s="573" t="s">
        <v>95</v>
      </c>
      <c r="D464" s="574" t="s">
        <v>96</v>
      </c>
      <c r="E464" s="650" t="str">
        <f>B464</f>
        <v>323</v>
      </c>
      <c r="F464" s="594" t="str">
        <f>RIGHT(A464,LEN(A464)-5)</f>
        <v>ΧΑΝΙΑ</v>
      </c>
      <c r="G464" s="595" t="s">
        <v>161</v>
      </c>
      <c r="H464" s="596" t="s">
        <v>3</v>
      </c>
      <c r="I464" s="602" t="s">
        <v>9</v>
      </c>
      <c r="J464" s="821">
        <v>4</v>
      </c>
      <c r="K464" s="822"/>
      <c r="L464" s="823">
        <v>1</v>
      </c>
      <c r="M464" s="824"/>
      <c r="N464" s="1458"/>
      <c r="O464" s="825" t="s">
        <v>217</v>
      </c>
      <c r="P464" s="677" t="s">
        <v>226</v>
      </c>
      <c r="Q464" s="826">
        <v>2821096638</v>
      </c>
      <c r="R464" s="480" t="s">
        <v>202</v>
      </c>
      <c r="S464" s="531">
        <v>1</v>
      </c>
      <c r="T464" s="531"/>
      <c r="U464" s="531"/>
      <c r="V464" s="531">
        <v>1</v>
      </c>
      <c r="W464" s="531">
        <v>1</v>
      </c>
      <c r="X464" s="531"/>
      <c r="Y464" s="600"/>
      <c r="Z464" s="600"/>
      <c r="AA464" s="600"/>
      <c r="AB464" s="600"/>
      <c r="AC464" s="608"/>
      <c r="AD464" s="827"/>
    </row>
    <row r="465" spans="1:31" ht="12" customHeight="1" x14ac:dyDescent="0.15">
      <c r="A465" s="571" t="s">
        <v>40</v>
      </c>
      <c r="B465" s="572" t="str">
        <f t="shared" si="41"/>
        <v>323</v>
      </c>
      <c r="C465" s="573" t="s">
        <v>95</v>
      </c>
      <c r="D465" s="574" t="s">
        <v>96</v>
      </c>
      <c r="E465" s="650" t="str">
        <f t="shared" si="39"/>
        <v>323</v>
      </c>
      <c r="F465" s="594" t="str">
        <f>RIGHT(A465,LEN(A465)-5)</f>
        <v>ΧΑΝΙΑ</v>
      </c>
      <c r="G465" s="595" t="s">
        <v>161</v>
      </c>
      <c r="H465" s="596" t="s">
        <v>5</v>
      </c>
      <c r="I465" s="602" t="s">
        <v>8</v>
      </c>
      <c r="J465" s="821">
        <v>28</v>
      </c>
      <c r="K465" s="822">
        <f>SUM(J463:J468)</f>
        <v>121</v>
      </c>
      <c r="L465" s="823"/>
      <c r="M465" s="824">
        <v>2</v>
      </c>
      <c r="N465" s="1458"/>
      <c r="O465" s="843" t="s">
        <v>217</v>
      </c>
      <c r="P465" s="656" t="s">
        <v>226</v>
      </c>
      <c r="Q465" s="829">
        <v>2821096638</v>
      </c>
      <c r="R465" s="435" t="s">
        <v>202</v>
      </c>
      <c r="S465" s="531"/>
      <c r="T465" s="531">
        <v>2</v>
      </c>
      <c r="U465" s="531">
        <v>2</v>
      </c>
      <c r="V465" s="531"/>
      <c r="W465" s="531">
        <v>2</v>
      </c>
      <c r="X465" s="531"/>
      <c r="Y465" s="600"/>
      <c r="Z465" s="600"/>
      <c r="AA465" s="600"/>
      <c r="AB465" s="600"/>
      <c r="AC465" s="608"/>
      <c r="AD465" s="827"/>
    </row>
    <row r="466" spans="1:31" ht="12" customHeight="1" x14ac:dyDescent="0.15">
      <c r="A466" s="571" t="s">
        <v>40</v>
      </c>
      <c r="B466" s="572" t="str">
        <f t="shared" si="41"/>
        <v>323</v>
      </c>
      <c r="C466" s="573" t="s">
        <v>95</v>
      </c>
      <c r="D466" s="574" t="s">
        <v>96</v>
      </c>
      <c r="E466" s="650" t="str">
        <f t="shared" si="39"/>
        <v>323</v>
      </c>
      <c r="F466" s="594" t="str">
        <f t="shared" si="43"/>
        <v>ΧΑΝΙΑ</v>
      </c>
      <c r="G466" s="595" t="s">
        <v>161</v>
      </c>
      <c r="H466" s="596" t="s">
        <v>5</v>
      </c>
      <c r="I466" s="602" t="s">
        <v>9</v>
      </c>
      <c r="J466" s="821">
        <v>61</v>
      </c>
      <c r="K466" s="822"/>
      <c r="L466" s="823">
        <v>5</v>
      </c>
      <c r="M466" s="824"/>
      <c r="N466" s="1458"/>
      <c r="O466" s="825" t="s">
        <v>217</v>
      </c>
      <c r="P466" s="677" t="s">
        <v>226</v>
      </c>
      <c r="Q466" s="826">
        <v>2821096638</v>
      </c>
      <c r="R466" s="480" t="s">
        <v>202</v>
      </c>
      <c r="S466" s="531">
        <v>5</v>
      </c>
      <c r="T466" s="531"/>
      <c r="U466" s="531"/>
      <c r="V466" s="531">
        <v>4</v>
      </c>
      <c r="W466" s="531">
        <v>5</v>
      </c>
      <c r="X466" s="531"/>
      <c r="Y466" s="600"/>
      <c r="Z466" s="600"/>
      <c r="AA466" s="600"/>
      <c r="AB466" s="600"/>
      <c r="AC466" s="608"/>
      <c r="AD466" s="827"/>
    </row>
    <row r="467" spans="1:31" ht="12" customHeight="1" x14ac:dyDescent="0.15">
      <c r="A467" s="571" t="s">
        <v>40</v>
      </c>
      <c r="B467" s="572" t="str">
        <f t="shared" si="41"/>
        <v>323</v>
      </c>
      <c r="C467" s="573" t="s">
        <v>95</v>
      </c>
      <c r="D467" s="574" t="s">
        <v>96</v>
      </c>
      <c r="E467" s="650" t="str">
        <f t="shared" si="39"/>
        <v>323</v>
      </c>
      <c r="F467" s="594" t="str">
        <f t="shared" si="43"/>
        <v>ΧΑΝΙΑ</v>
      </c>
      <c r="G467" s="595" t="s">
        <v>161</v>
      </c>
      <c r="H467" s="596" t="s">
        <v>7</v>
      </c>
      <c r="I467" s="602" t="s">
        <v>8</v>
      </c>
      <c r="J467" s="821">
        <v>1</v>
      </c>
      <c r="K467" s="822"/>
      <c r="L467" s="823"/>
      <c r="M467" s="824">
        <v>1</v>
      </c>
      <c r="N467" s="1458"/>
      <c r="O467" s="825" t="s">
        <v>217</v>
      </c>
      <c r="P467" s="677" t="s">
        <v>226</v>
      </c>
      <c r="Q467" s="826">
        <v>2821096638</v>
      </c>
      <c r="R467" s="480" t="s">
        <v>202</v>
      </c>
      <c r="S467" s="531"/>
      <c r="T467" s="531">
        <v>1</v>
      </c>
      <c r="U467" s="531">
        <v>1</v>
      </c>
      <c r="V467" s="531"/>
      <c r="W467" s="531">
        <v>1</v>
      </c>
      <c r="X467" s="531"/>
      <c r="Y467" s="600"/>
      <c r="Z467" s="600"/>
      <c r="AA467" s="600"/>
      <c r="AB467" s="600"/>
      <c r="AC467" s="608"/>
      <c r="AD467" s="827"/>
    </row>
    <row r="468" spans="1:31" ht="12" customHeight="1" thickBot="1" x14ac:dyDescent="0.2">
      <c r="A468" s="571" t="s">
        <v>40</v>
      </c>
      <c r="B468" s="572" t="str">
        <f t="shared" si="41"/>
        <v>323</v>
      </c>
      <c r="C468" s="1177" t="s">
        <v>95</v>
      </c>
      <c r="D468" s="1178" t="s">
        <v>96</v>
      </c>
      <c r="E468" s="1179" t="str">
        <f t="shared" si="39"/>
        <v>323</v>
      </c>
      <c r="F468" s="1180" t="str">
        <f t="shared" si="43"/>
        <v>ΧΑΝΙΑ</v>
      </c>
      <c r="G468" s="1181" t="s">
        <v>161</v>
      </c>
      <c r="H468" s="1182" t="s">
        <v>7</v>
      </c>
      <c r="I468" s="1183" t="s">
        <v>9</v>
      </c>
      <c r="J468" s="1184">
        <v>26</v>
      </c>
      <c r="K468" s="1185"/>
      <c r="L468" s="1186">
        <v>3</v>
      </c>
      <c r="M468" s="1187"/>
      <c r="N468" s="1485"/>
      <c r="O468" s="1188" t="s">
        <v>217</v>
      </c>
      <c r="P468" s="1189" t="s">
        <v>226</v>
      </c>
      <c r="Q468" s="1190">
        <v>2821096638</v>
      </c>
      <c r="R468" s="530" t="s">
        <v>202</v>
      </c>
      <c r="S468" s="1191">
        <v>3</v>
      </c>
      <c r="T468" s="1191"/>
      <c r="U468" s="1191"/>
      <c r="V468" s="1191">
        <v>2</v>
      </c>
      <c r="W468" s="1191">
        <v>3</v>
      </c>
      <c r="X468" s="1191"/>
      <c r="Y468" s="1192"/>
      <c r="Z468" s="1192"/>
      <c r="AA468" s="1192"/>
      <c r="AB468" s="1192"/>
      <c r="AC468" s="1193"/>
      <c r="AD468" s="1194"/>
    </row>
    <row r="469" spans="1:31" s="1210" customFormat="1" ht="24" customHeight="1" thickTop="1" x14ac:dyDescent="0.15">
      <c r="A469" s="1195"/>
      <c r="B469" s="1196"/>
      <c r="C469" s="1197"/>
      <c r="D469" s="1198"/>
      <c r="E469" s="1199"/>
      <c r="F469" s="1200"/>
      <c r="G469" s="1201" t="s">
        <v>104</v>
      </c>
      <c r="H469" s="1201"/>
      <c r="I469" s="1202"/>
      <c r="J469" s="1203">
        <f>SUM(J2:J468)</f>
        <v>9902</v>
      </c>
      <c r="K469" s="1203">
        <f>SUM(K2:K468)</f>
        <v>9902</v>
      </c>
      <c r="L469" s="1204"/>
      <c r="M469" s="1204"/>
      <c r="N469" s="1275"/>
      <c r="O469" s="1201"/>
      <c r="P469" s="1205"/>
      <c r="Q469" s="1201"/>
      <c r="R469" s="444"/>
      <c r="S469" s="1206"/>
      <c r="T469" s="1207"/>
      <c r="U469" s="1208"/>
      <c r="V469" s="1209"/>
      <c r="W469" s="1209"/>
      <c r="X469" s="1209"/>
      <c r="Y469" s="1209"/>
      <c r="Z469" s="1209"/>
      <c r="AA469" s="1209"/>
      <c r="AB469" s="1209"/>
      <c r="AC469" s="1209"/>
      <c r="AD469" s="1209"/>
      <c r="AE469" s="1209"/>
    </row>
    <row r="470" spans="1:31" ht="24" hidden="1" customHeight="1" thickBot="1" x14ac:dyDescent="0.2">
      <c r="B470" s="1212"/>
      <c r="C470" s="1213"/>
      <c r="D470" s="1214"/>
      <c r="E470" s="1215"/>
      <c r="F470" s="1216"/>
      <c r="P470" s="1222"/>
      <c r="R470" s="428"/>
      <c r="S470" s="1223"/>
      <c r="T470" s="1224"/>
    </row>
    <row r="471" spans="1:31" ht="12" hidden="1" customHeight="1" thickTop="1" x14ac:dyDescent="0.15">
      <c r="B471" s="1212"/>
      <c r="C471" s="1213"/>
      <c r="D471" s="1214"/>
      <c r="E471" s="1215"/>
      <c r="F471" s="1216"/>
      <c r="H471" s="1226" t="s">
        <v>3</v>
      </c>
      <c r="I471" s="1227" t="s">
        <v>8</v>
      </c>
      <c r="J471" s="1228">
        <f>J2+J26+J41+J47+J66+J72+J82+J101+J107+J117+J127+J137+J147+J157+J167+J181+J190+J200+J210+J220+J234+J244+J254+J264+J274+J284+J298+J308+J318+J328+J338+J348+J358+J377+J392+J404+J414+J424+J434+J450+J463</f>
        <v>173</v>
      </c>
      <c r="K471" s="1229"/>
      <c r="P471" s="1222"/>
      <c r="R471" s="428"/>
      <c r="S471" s="1223"/>
      <c r="T471" s="1224"/>
    </row>
    <row r="472" spans="1:31" ht="12" hidden="1" customHeight="1" x14ac:dyDescent="0.15">
      <c r="B472" s="1212"/>
      <c r="F472" s="1216"/>
      <c r="G472" s="1233"/>
      <c r="H472" s="1234" t="s">
        <v>3</v>
      </c>
      <c r="I472" s="1235" t="s">
        <v>9</v>
      </c>
      <c r="J472" s="1236">
        <f>J3+J27+J42+J48+J67+J73+J83+J102+J108+J118+J128+J138+J148+J158+J168+J182+J191+J201+J211+J221+J235+J245+J255+J265+J275+J285+J299+J309+J319+J329+J339+J349+J359+J378+J393+J405+J415+J425+J435+J451+J464</f>
        <v>343</v>
      </c>
      <c r="K472" s="1229"/>
      <c r="L472" s="1237"/>
      <c r="M472" s="1237"/>
      <c r="N472" s="1224"/>
      <c r="P472" s="1222"/>
      <c r="R472" s="428"/>
      <c r="T472" s="1238"/>
      <c r="U472" s="591"/>
    </row>
    <row r="473" spans="1:31" ht="12" hidden="1" customHeight="1" thickBot="1" x14ac:dyDescent="0.2">
      <c r="B473" s="1212"/>
      <c r="F473" s="1216"/>
      <c r="G473" s="1233"/>
      <c r="H473" s="1239" t="s">
        <v>3</v>
      </c>
      <c r="I473" s="1240" t="s">
        <v>10</v>
      </c>
      <c r="J473" s="1241">
        <f>J4+J28+J43+J68+J103+J183+J222+J286+J360+J379+J394+J452</f>
        <v>196</v>
      </c>
      <c r="K473" s="1242"/>
      <c r="L473" s="1237"/>
      <c r="M473" s="1237"/>
      <c r="N473" s="1224"/>
      <c r="P473" s="1222"/>
      <c r="R473" s="428"/>
      <c r="T473" s="1238"/>
      <c r="U473" s="591"/>
    </row>
    <row r="474" spans="1:31" ht="12" hidden="1" customHeight="1" thickTop="1" thickBot="1" x14ac:dyDescent="0.2">
      <c r="B474" s="1212"/>
      <c r="F474" s="1216"/>
      <c r="G474" s="1233"/>
      <c r="H474" s="1243"/>
      <c r="I474" s="1244"/>
      <c r="J474" s="1245"/>
      <c r="K474" s="1245"/>
      <c r="L474" s="1230"/>
      <c r="M474" s="1230"/>
      <c r="N474" s="1231"/>
      <c r="P474" s="1222"/>
      <c r="R474" s="428"/>
      <c r="T474" s="1238"/>
      <c r="U474" s="591"/>
    </row>
    <row r="475" spans="1:31" ht="12" hidden="1" customHeight="1" thickTop="1" x14ac:dyDescent="0.15">
      <c r="B475" s="1212"/>
      <c r="C475" s="1213"/>
      <c r="D475" s="1214"/>
      <c r="E475" s="1215"/>
      <c r="F475" s="1216"/>
      <c r="H475" s="1246" t="s">
        <v>4</v>
      </c>
      <c r="I475" s="1247" t="s">
        <v>8</v>
      </c>
      <c r="J475" s="1228">
        <f>J5+J23+J32+J53+J60+J74+J84+J92+J109+J119+J129+J139+J149+J159+J169+J187+J192+J202+J212+J226+J236+J246+J256+J266+J276+J290+J300+J310+J320+J330+J340+J350+J361+J382+J389+J406+J416+J426+J436+J456+J459</f>
        <v>691</v>
      </c>
      <c r="K475" s="1229"/>
      <c r="P475" s="1222"/>
      <c r="R475" s="428"/>
      <c r="S475" s="1223"/>
      <c r="T475" s="1224"/>
    </row>
    <row r="476" spans="1:31" ht="12" hidden="1" customHeight="1" x14ac:dyDescent="0.15">
      <c r="B476" s="1212"/>
      <c r="F476" s="1216"/>
      <c r="G476" s="1233"/>
      <c r="H476" s="1248" t="s">
        <v>4</v>
      </c>
      <c r="I476" s="1249" t="s">
        <v>9</v>
      </c>
      <c r="J476" s="1250">
        <f>J6+J24+J33+J54+J61+J75+J85+J93+J110+J120+J130+J140+J150+J160+J170+J188+J193+J203+J213+J227+J237+J247+J257+J267+J277+J291+J301+J311+J321+J331+J341+J351+J362+J384+J390+J407+J417+J427+J437+J457+J460</f>
        <v>1280</v>
      </c>
      <c r="K476" s="1229"/>
      <c r="L476" s="1237"/>
      <c r="M476" s="1237"/>
      <c r="N476" s="1224"/>
      <c r="P476" s="1222"/>
      <c r="R476" s="428"/>
      <c r="T476" s="1238"/>
      <c r="U476" s="591"/>
    </row>
    <row r="477" spans="1:31" ht="12" hidden="1" customHeight="1" thickBot="1" x14ac:dyDescent="0.2">
      <c r="B477" s="1212"/>
      <c r="F477" s="1216"/>
      <c r="G477" s="1233"/>
      <c r="H477" s="1239" t="s">
        <v>4</v>
      </c>
      <c r="I477" s="1240" t="s">
        <v>10</v>
      </c>
      <c r="J477" s="1241">
        <f>J7+J25+J34+J62+J94+J189+J228+J292+J363+J385+J391+J458</f>
        <v>360</v>
      </c>
      <c r="K477" s="1242"/>
      <c r="L477" s="1237"/>
      <c r="M477" s="1237"/>
      <c r="N477" s="1224"/>
      <c r="P477" s="1222"/>
      <c r="R477" s="428"/>
      <c r="T477" s="1238"/>
      <c r="U477" s="591"/>
    </row>
    <row r="478" spans="1:31" ht="12" hidden="1" customHeight="1" thickTop="1" thickBot="1" x14ac:dyDescent="0.2">
      <c r="B478" s="1212"/>
      <c r="F478" s="1216"/>
      <c r="G478" s="1233"/>
      <c r="H478" s="1243"/>
      <c r="I478" s="1244"/>
      <c r="J478" s="1245"/>
      <c r="K478" s="1245"/>
      <c r="L478" s="1230"/>
      <c r="M478" s="1230"/>
      <c r="N478" s="1231"/>
      <c r="P478" s="1222"/>
      <c r="T478" s="1238"/>
      <c r="U478" s="591"/>
    </row>
    <row r="479" spans="1:31" ht="12" hidden="1" customHeight="1" thickTop="1" x14ac:dyDescent="0.15">
      <c r="B479" s="1212"/>
      <c r="C479" s="1213"/>
      <c r="D479" s="1214"/>
      <c r="E479" s="1215"/>
      <c r="F479" s="1216"/>
      <c r="H479" s="1246" t="s">
        <v>5</v>
      </c>
      <c r="I479" s="1247" t="s">
        <v>8</v>
      </c>
      <c r="J479" s="1251">
        <f>J8+J29+J35+J49+J63+J76+J86+J95+J111+J121+J131+J141+J151+J161+J171+J184+J194+J204+J214+J223+J238+J248+J258+J268+J278+J287+J302+J312+J322+J332+J342+J352+J364+J380+J395+J408+J418+J428+J438+J445+J465</f>
        <v>904</v>
      </c>
      <c r="K479" s="1252"/>
      <c r="P479" s="1222"/>
      <c r="R479" s="428"/>
      <c r="S479" s="1223"/>
      <c r="T479" s="1224"/>
    </row>
    <row r="480" spans="1:31" ht="12" hidden="1" customHeight="1" x14ac:dyDescent="0.15">
      <c r="B480" s="1212"/>
      <c r="F480" s="1216"/>
      <c r="G480" s="1233"/>
      <c r="H480" s="1253" t="s">
        <v>5</v>
      </c>
      <c r="I480" s="1254" t="s">
        <v>9</v>
      </c>
      <c r="J480" s="1255">
        <f>J9+J30+J36+J50+J64+J77+J87+J96+J112+J122+J132+J142+J152+J162+J172+J185+J195+J205+J215+J224+J239+J249+J259+J269+J279+J288+J303+J313+J323+J333+J343+J353+J365+J383+J396+J409+J419+J429+J439+J444+J466</f>
        <v>1732</v>
      </c>
      <c r="K480" s="1252"/>
      <c r="L480" s="1237"/>
      <c r="M480" s="1237"/>
      <c r="N480" s="1224"/>
      <c r="P480" s="1222"/>
      <c r="T480" s="1238"/>
      <c r="U480" s="591"/>
    </row>
    <row r="481" spans="1:31" ht="12" hidden="1" customHeight="1" thickBot="1" x14ac:dyDescent="0.2">
      <c r="B481" s="1212"/>
      <c r="F481" s="1216"/>
      <c r="G481" s="1233"/>
      <c r="H481" s="1239" t="s">
        <v>5</v>
      </c>
      <c r="I481" s="1240" t="s">
        <v>10</v>
      </c>
      <c r="J481" s="1256">
        <f>J10+J31+J37+J65+J97+J186+J225+J289+J366+J381+J397+J446</f>
        <v>148</v>
      </c>
      <c r="K481" s="1257"/>
      <c r="L481" s="1237"/>
      <c r="M481" s="1237"/>
      <c r="N481" s="1224"/>
      <c r="P481" s="1222"/>
      <c r="T481" s="1238"/>
      <c r="U481" s="591"/>
    </row>
    <row r="482" spans="1:31" ht="12" hidden="1" customHeight="1" thickTop="1" thickBot="1" x14ac:dyDescent="0.2">
      <c r="B482" s="1212"/>
      <c r="F482" s="1216"/>
      <c r="G482" s="1233"/>
      <c r="H482" s="1243"/>
      <c r="I482" s="1244"/>
      <c r="J482" s="1258"/>
      <c r="K482" s="1258"/>
      <c r="L482" s="1230"/>
      <c r="M482" s="1230"/>
      <c r="N482" s="1231"/>
      <c r="P482" s="1222"/>
      <c r="T482" s="1238"/>
      <c r="U482" s="591"/>
    </row>
    <row r="483" spans="1:31" ht="12" hidden="1" customHeight="1" thickTop="1" x14ac:dyDescent="0.15">
      <c r="B483" s="1212"/>
      <c r="C483" s="1213"/>
      <c r="D483" s="1214"/>
      <c r="E483" s="1215"/>
      <c r="F483" s="1216"/>
      <c r="H483" s="1246" t="s">
        <v>7</v>
      </c>
      <c r="I483" s="1247" t="s">
        <v>8</v>
      </c>
      <c r="J483" s="1251">
        <f>J11+J17+J38+J55+J57+J78+J88+J104+J113+J123+J133+J143+J153+J163+J173+J177+J196+J206+J216+J229+J240+J250+J260+J270+J280+J293+J304+J314+J324+J334+J344+J354+J367+J374+J401+J410+J420+J430+J440+J447+J467</f>
        <v>276</v>
      </c>
      <c r="K483" s="1252"/>
      <c r="P483" s="1222"/>
      <c r="R483" s="428"/>
      <c r="S483" s="1223"/>
      <c r="T483" s="1224"/>
    </row>
    <row r="484" spans="1:31" ht="12" hidden="1" customHeight="1" x14ac:dyDescent="0.15">
      <c r="B484" s="1212"/>
      <c r="F484" s="1216"/>
      <c r="G484" s="1233"/>
      <c r="H484" s="1248" t="s">
        <v>7</v>
      </c>
      <c r="I484" s="1249" t="s">
        <v>9</v>
      </c>
      <c r="J484" s="1255">
        <f>J12+J18+J39+J56+J58+J79+J89+J105+J114+J124+J134+J144+J154+J164+J174+J178+J197+J207+J217+J230+J241+J251+J261+J271+J281+J294+J305+J315+J325+J335+J345+J355+J368+J373+J402+J411+J421+J431+J441+J448+J468</f>
        <v>1547</v>
      </c>
      <c r="K484" s="1252"/>
      <c r="L484" s="1237"/>
      <c r="M484" s="1237"/>
      <c r="N484" s="1224"/>
      <c r="P484" s="1222"/>
      <c r="T484" s="1238"/>
      <c r="U484" s="591"/>
    </row>
    <row r="485" spans="1:31" ht="12" hidden="1" customHeight="1" thickBot="1" x14ac:dyDescent="0.2">
      <c r="B485" s="1212"/>
      <c r="F485" s="1216"/>
      <c r="G485" s="1233"/>
      <c r="H485" s="1239" t="s">
        <v>7</v>
      </c>
      <c r="I485" s="1240" t="s">
        <v>10</v>
      </c>
      <c r="J485" s="1256">
        <f>J13+J19+J40+J59+J106+J369+J375+J403+J449</f>
        <v>363</v>
      </c>
      <c r="K485" s="1257"/>
      <c r="L485" s="1237"/>
      <c r="M485" s="1237"/>
      <c r="N485" s="1224"/>
      <c r="P485" s="1222"/>
      <c r="T485" s="1238"/>
      <c r="U485" s="591"/>
    </row>
    <row r="486" spans="1:31" ht="12" hidden="1" customHeight="1" thickTop="1" thickBot="1" x14ac:dyDescent="0.2">
      <c r="B486" s="1212"/>
      <c r="F486" s="1216"/>
      <c r="G486" s="1233"/>
      <c r="H486" s="1259"/>
      <c r="I486" s="1260"/>
      <c r="J486" s="1261"/>
      <c r="K486" s="1261"/>
      <c r="L486" s="1237"/>
      <c r="M486" s="1237"/>
      <c r="N486" s="1224"/>
      <c r="P486" s="1222"/>
      <c r="T486" s="1238"/>
      <c r="U486" s="591"/>
    </row>
    <row r="487" spans="1:31" ht="12" hidden="1" customHeight="1" thickTop="1" x14ac:dyDescent="0.15">
      <c r="B487" s="1212"/>
      <c r="C487" s="1213"/>
      <c r="D487" s="1214"/>
      <c r="E487" s="1215"/>
      <c r="F487" s="1216"/>
      <c r="H487" s="1246" t="s">
        <v>6</v>
      </c>
      <c r="I487" s="1247" t="s">
        <v>8</v>
      </c>
      <c r="J487" s="1251">
        <f>J14+J20+J44+J51+J69+J80+J90+J98+J115+J125+J135+J145+J155+J165+J175+J179+J198+J208+J218+J231+J242+J252+J262+J272+J282+J295+J306+J316+J326+J336+J346+J356+J370+J386+J398+J412+J422+J432+J442+J453+J461</f>
        <v>235</v>
      </c>
      <c r="K487" s="1252"/>
      <c r="P487" s="1222"/>
      <c r="R487" s="428"/>
      <c r="S487" s="1223"/>
      <c r="T487" s="1224"/>
    </row>
    <row r="488" spans="1:31" ht="12" hidden="1" customHeight="1" x14ac:dyDescent="0.15">
      <c r="B488" s="1212"/>
      <c r="F488" s="1216"/>
      <c r="G488" s="1233"/>
      <c r="H488" s="1248" t="s">
        <v>6</v>
      </c>
      <c r="I488" s="1249" t="s">
        <v>9</v>
      </c>
      <c r="J488" s="1255">
        <f>J15+J21+J45+J52+J70+J81+J91+J99+J116+J126+J136+J146+J156+J166+J176+J180+J199+J209+J219+J232+J243+J253+J263+J273+J283+J296+J307+J317+J327+J337+J347+J357+J371+J387+J399+J413+J423+J433+J443+J454+J462</f>
        <v>1098</v>
      </c>
      <c r="K488" s="1252"/>
      <c r="L488" s="1237"/>
      <c r="M488" s="1237"/>
      <c r="N488" s="1224"/>
      <c r="P488" s="1222"/>
      <c r="T488" s="1238"/>
      <c r="U488" s="591"/>
    </row>
    <row r="489" spans="1:31" ht="12" hidden="1" customHeight="1" thickBot="1" x14ac:dyDescent="0.2">
      <c r="B489" s="1212"/>
      <c r="F489" s="1216"/>
      <c r="G489" s="1233"/>
      <c r="H489" s="1239" t="s">
        <v>6</v>
      </c>
      <c r="I489" s="1240" t="s">
        <v>10</v>
      </c>
      <c r="J489" s="1262">
        <f>J16+J22+J46+J71+J100+J233+J297+J372+J388+J400+J455</f>
        <v>454</v>
      </c>
      <c r="K489" s="1252"/>
      <c r="L489" s="1237"/>
      <c r="M489" s="1237"/>
      <c r="N489" s="1224"/>
      <c r="P489" s="1222"/>
      <c r="T489" s="1238"/>
      <c r="U489" s="591"/>
    </row>
    <row r="490" spans="1:31" ht="12" hidden="1" customHeight="1" thickTop="1" x14ac:dyDescent="0.15">
      <c r="B490" s="1212"/>
      <c r="F490" s="1216"/>
      <c r="G490" s="1233"/>
      <c r="H490" s="1206"/>
      <c r="I490" s="1263"/>
      <c r="J490" s="1261"/>
      <c r="K490" s="1261"/>
      <c r="L490" s="1237"/>
      <c r="M490" s="1237"/>
      <c r="N490" s="1224"/>
      <c r="P490" s="1222"/>
      <c r="Q490" s="1222"/>
      <c r="R490" s="428"/>
      <c r="T490" s="1238"/>
      <c r="U490" s="591"/>
    </row>
    <row r="491" spans="1:31" ht="12" hidden="1" customHeight="1" thickBot="1" x14ac:dyDescent="0.2">
      <c r="B491" s="1212"/>
      <c r="F491" s="1216"/>
      <c r="G491" s="1233"/>
      <c r="H491" s="1264"/>
      <c r="I491" s="1265"/>
      <c r="J491" s="1258"/>
      <c r="K491" s="1258"/>
      <c r="L491" s="1230"/>
      <c r="M491" s="1230"/>
      <c r="N491" s="1231"/>
      <c r="P491" s="1222"/>
      <c r="Q491" s="1222"/>
      <c r="R491" s="428"/>
      <c r="T491" s="1238"/>
      <c r="U491" s="591"/>
    </row>
    <row r="492" spans="1:31" ht="12" hidden="1" customHeight="1" thickTop="1" x14ac:dyDescent="0.15">
      <c r="B492" s="1212"/>
      <c r="C492" s="1213"/>
      <c r="D492" s="1214"/>
      <c r="E492" s="1215"/>
      <c r="F492" s="1216"/>
      <c r="H492" s="1476" t="s">
        <v>168</v>
      </c>
      <c r="I492" s="1247" t="s">
        <v>8</v>
      </c>
      <c r="J492" s="1251">
        <f>J471+J475+J479+J483+J487</f>
        <v>2279</v>
      </c>
      <c r="K492" s="1252"/>
      <c r="P492" s="1222"/>
      <c r="R492" s="428"/>
      <c r="S492" s="1223"/>
      <c r="T492" s="1224"/>
    </row>
    <row r="493" spans="1:31" ht="12" hidden="1" customHeight="1" x14ac:dyDescent="0.15">
      <c r="B493" s="1212"/>
      <c r="F493" s="1216"/>
      <c r="G493" s="1233"/>
      <c r="H493" s="1477"/>
      <c r="I493" s="1249" t="s">
        <v>9</v>
      </c>
      <c r="J493" s="1266">
        <f>J472+J476+J480+J484+J488</f>
        <v>6000</v>
      </c>
      <c r="K493" s="1257"/>
      <c r="L493" s="1237"/>
      <c r="M493" s="1237"/>
      <c r="N493" s="1224"/>
      <c r="P493" s="1222"/>
      <c r="Q493" s="1222"/>
      <c r="R493" s="428"/>
      <c r="T493" s="1238"/>
      <c r="U493" s="591"/>
    </row>
    <row r="494" spans="1:31" ht="12" hidden="1" customHeight="1" thickBot="1" x14ac:dyDescent="0.2">
      <c r="B494" s="1212"/>
      <c r="F494" s="1216"/>
      <c r="G494" s="1233"/>
      <c r="H494" s="1478"/>
      <c r="I494" s="1240" t="s">
        <v>10</v>
      </c>
      <c r="J494" s="1256">
        <f>J473+J477+J481+J485+J489</f>
        <v>1521</v>
      </c>
      <c r="K494" s="1257"/>
      <c r="L494" s="1237"/>
      <c r="M494" s="1237"/>
      <c r="N494" s="1224"/>
      <c r="P494" s="1222"/>
      <c r="Q494" s="1222"/>
      <c r="R494" s="428"/>
      <c r="T494" s="1238"/>
      <c r="U494" s="591"/>
    </row>
    <row r="495" spans="1:31" s="1233" customFormat="1" ht="12" hidden="1" customHeight="1" thickTop="1" thickBot="1" x14ac:dyDescent="0.2">
      <c r="A495" s="1220"/>
      <c r="B495" s="1267"/>
      <c r="C495" s="1230"/>
      <c r="D495" s="1231"/>
      <c r="E495" s="1232"/>
      <c r="F495" s="1268"/>
      <c r="H495" s="1269"/>
      <c r="I495" s="1202"/>
      <c r="J495" s="1270"/>
      <c r="K495" s="1270"/>
      <c r="L495" s="1220"/>
      <c r="M495" s="1220"/>
      <c r="N495" s="1276"/>
      <c r="O495" s="1221"/>
      <c r="P495" s="1222"/>
      <c r="Q495" s="1222"/>
      <c r="R495" s="428"/>
      <c r="S495" s="1231"/>
      <c r="T495" s="1238"/>
      <c r="U495" s="1271"/>
      <c r="V495" s="1271"/>
      <c r="W495" s="1271"/>
      <c r="X495" s="1271"/>
      <c r="Y495" s="1271"/>
      <c r="Z495" s="1271"/>
      <c r="AA495" s="1271"/>
      <c r="AB495" s="1271"/>
      <c r="AC495" s="1271"/>
      <c r="AD495" s="1271"/>
      <c r="AE495" s="1271"/>
    </row>
    <row r="496" spans="1:31" ht="12" hidden="1" customHeight="1" thickTop="1" thickBot="1" x14ac:dyDescent="0.2">
      <c r="B496" s="1212"/>
      <c r="F496" s="1216"/>
      <c r="G496" s="1233"/>
      <c r="H496" s="1479" t="s">
        <v>97</v>
      </c>
      <c r="I496" s="1480"/>
      <c r="J496" s="1272">
        <f>SUM(J492:J494)</f>
        <v>9800</v>
      </c>
      <c r="K496" s="1257"/>
      <c r="P496" s="1222"/>
      <c r="Q496" s="1222"/>
      <c r="R496" s="428"/>
      <c r="T496" s="1238"/>
      <c r="U496" s="591"/>
    </row>
    <row r="497" spans="1:21" s="591" customFormat="1" ht="12" hidden="1" customHeight="1" thickTop="1" x14ac:dyDescent="0.15">
      <c r="A497" s="1211"/>
      <c r="B497" s="1212"/>
      <c r="C497" s="1230"/>
      <c r="D497" s="1231"/>
      <c r="E497" s="1232"/>
      <c r="F497" s="1216"/>
      <c r="G497" s="1233"/>
      <c r="H497" s="1211"/>
      <c r="I497" s="1218"/>
      <c r="J497" s="1219"/>
      <c r="K497" s="1219"/>
      <c r="L497" s="1220"/>
      <c r="M497" s="1220"/>
      <c r="N497" s="1276"/>
      <c r="O497" s="1221"/>
      <c r="P497" s="1222"/>
      <c r="Q497" s="1222"/>
      <c r="R497" s="428"/>
      <c r="S497" s="1231"/>
      <c r="T497" s="1238"/>
    </row>
    <row r="498" spans="1:21" s="591" customFormat="1" ht="12" hidden="1" customHeight="1" x14ac:dyDescent="0.15">
      <c r="A498" s="1211"/>
      <c r="B498" s="1212"/>
      <c r="C498" s="1230"/>
      <c r="D498" s="1231"/>
      <c r="E498" s="1232"/>
      <c r="F498" s="1216"/>
      <c r="G498" s="1233"/>
      <c r="H498" s="1211"/>
      <c r="I498" s="1218"/>
      <c r="J498" s="1219"/>
      <c r="K498" s="1219"/>
      <c r="L498" s="1220"/>
      <c r="M498" s="1220"/>
      <c r="N498" s="1276"/>
      <c r="O498" s="1221"/>
      <c r="P498" s="1222"/>
      <c r="Q498" s="1222"/>
      <c r="R498" s="428"/>
      <c r="S498" s="1231"/>
      <c r="T498" s="1238"/>
    </row>
    <row r="499" spans="1:21" s="591" customFormat="1" ht="12" hidden="1" customHeight="1" x14ac:dyDescent="0.15">
      <c r="A499" s="1211"/>
      <c r="B499" s="1212"/>
      <c r="C499" s="1230"/>
      <c r="D499" s="1231"/>
      <c r="E499" s="1232"/>
      <c r="F499" s="1216"/>
      <c r="G499" s="1233"/>
      <c r="H499" s="1211"/>
      <c r="I499" s="1218"/>
      <c r="J499" s="1219"/>
      <c r="K499" s="1219"/>
      <c r="L499" s="1220"/>
      <c r="M499" s="1220"/>
      <c r="N499" s="1276"/>
      <c r="O499" s="1222"/>
      <c r="P499" s="1222"/>
      <c r="Q499" s="1221"/>
      <c r="R499" s="429"/>
      <c r="S499" s="1231"/>
      <c r="T499" s="1238"/>
    </row>
    <row r="500" spans="1:21" s="591" customFormat="1" ht="12" hidden="1" customHeight="1" x14ac:dyDescent="0.15">
      <c r="A500" s="1211"/>
      <c r="B500" s="1212"/>
      <c r="C500" s="1230"/>
      <c r="D500" s="1231"/>
      <c r="E500" s="1232"/>
      <c r="F500" s="1216"/>
      <c r="G500" s="1233"/>
      <c r="H500" s="1211"/>
      <c r="I500" s="1218"/>
      <c r="J500" s="1219"/>
      <c r="K500" s="1219"/>
      <c r="L500" s="1220"/>
      <c r="M500" s="1220"/>
      <c r="N500" s="1276"/>
      <c r="O500" s="1222"/>
      <c r="P500" s="1222"/>
      <c r="Q500" s="1221"/>
      <c r="R500" s="429"/>
      <c r="S500" s="1231"/>
      <c r="T500" s="1238"/>
    </row>
    <row r="501" spans="1:21" s="591" customFormat="1" ht="12" customHeight="1" x14ac:dyDescent="0.15">
      <c r="A501" s="1211"/>
      <c r="B501" s="1212"/>
      <c r="C501" s="1230"/>
      <c r="D501" s="1231"/>
      <c r="E501" s="1232"/>
      <c r="F501" s="1216"/>
      <c r="G501" s="1233"/>
      <c r="H501" s="1211"/>
      <c r="I501" s="1218"/>
      <c r="J501" s="1219"/>
      <c r="K501" s="1219"/>
      <c r="L501" s="1220"/>
      <c r="M501" s="1220"/>
      <c r="N501" s="1276"/>
      <c r="O501" s="1222"/>
      <c r="P501" s="1222"/>
      <c r="Q501" s="1221"/>
      <c r="R501" s="429"/>
      <c r="S501" s="1231"/>
      <c r="T501" s="1238"/>
    </row>
    <row r="502" spans="1:21" s="591" customFormat="1" ht="12" customHeight="1" x14ac:dyDescent="0.15">
      <c r="A502" s="1211"/>
      <c r="B502" s="1212"/>
      <c r="C502" s="1230"/>
      <c r="D502" s="1231"/>
      <c r="E502" s="1232"/>
      <c r="F502" s="1216"/>
      <c r="G502" s="1233"/>
      <c r="H502" s="1211"/>
      <c r="I502" s="1218"/>
      <c r="J502" s="1219"/>
      <c r="K502" s="1219"/>
      <c r="L502" s="1220"/>
      <c r="M502" s="1220"/>
      <c r="N502" s="1276"/>
      <c r="O502" s="1222"/>
      <c r="P502" s="1222"/>
      <c r="Q502" s="1221"/>
      <c r="R502" s="429"/>
      <c r="S502" s="1231"/>
      <c r="T502" s="1238"/>
    </row>
    <row r="503" spans="1:21" s="591" customFormat="1" ht="12" customHeight="1" x14ac:dyDescent="0.15">
      <c r="A503" s="1211"/>
      <c r="B503" s="1212"/>
      <c r="C503" s="1230"/>
      <c r="D503" s="1231"/>
      <c r="E503" s="1232"/>
      <c r="F503" s="1216"/>
      <c r="G503" s="1233"/>
      <c r="H503" s="1211"/>
      <c r="I503" s="1218"/>
      <c r="J503" s="1219"/>
      <c r="K503" s="1219"/>
      <c r="L503" s="1220"/>
      <c r="M503" s="1220"/>
      <c r="N503" s="1276"/>
      <c r="O503" s="1222"/>
      <c r="P503" s="1222"/>
      <c r="Q503" s="1221"/>
      <c r="R503" s="429"/>
      <c r="S503" s="1231"/>
      <c r="T503" s="1238"/>
    </row>
    <row r="504" spans="1:21" s="591" customFormat="1" ht="12" customHeight="1" x14ac:dyDescent="0.15">
      <c r="A504" s="1211"/>
      <c r="B504" s="1212"/>
      <c r="C504" s="1230"/>
      <c r="D504" s="1231"/>
      <c r="E504" s="1232"/>
      <c r="F504" s="1216"/>
      <c r="G504" s="1233"/>
      <c r="H504" s="1211"/>
      <c r="I504" s="1218"/>
      <c r="J504" s="1219"/>
      <c r="K504" s="1219"/>
      <c r="L504" s="1220"/>
      <c r="M504" s="1220"/>
      <c r="N504" s="1276"/>
      <c r="O504" s="1222"/>
      <c r="P504" s="1222"/>
      <c r="Q504" s="1221"/>
      <c r="R504" s="429"/>
      <c r="S504" s="1231"/>
      <c r="T504" s="1238"/>
    </row>
    <row r="505" spans="1:21" s="591" customFormat="1" ht="12" customHeight="1" x14ac:dyDescent="0.15">
      <c r="A505" s="1211"/>
      <c r="B505" s="1212"/>
      <c r="C505" s="1230"/>
      <c r="D505" s="1231"/>
      <c r="E505" s="1232"/>
      <c r="F505" s="1216"/>
      <c r="G505" s="1217"/>
      <c r="H505" s="1211"/>
      <c r="I505" s="1218"/>
      <c r="J505" s="1219"/>
      <c r="K505" s="1219"/>
      <c r="L505" s="1220"/>
      <c r="M505" s="1220"/>
      <c r="N505" s="1276"/>
      <c r="O505" s="1222"/>
      <c r="P505" s="1222"/>
      <c r="Q505" s="1221"/>
      <c r="R505" s="429"/>
      <c r="S505" s="1231"/>
      <c r="T505" s="1231"/>
      <c r="U505" s="1225"/>
    </row>
    <row r="506" spans="1:21" s="591" customFormat="1" ht="12" customHeight="1" x14ac:dyDescent="0.15">
      <c r="A506" s="1211"/>
      <c r="B506" s="1212"/>
      <c r="C506" s="1230"/>
      <c r="D506" s="1231"/>
      <c r="E506" s="1232"/>
      <c r="F506" s="1216"/>
      <c r="G506" s="1217"/>
      <c r="H506" s="1211"/>
      <c r="I506" s="1218"/>
      <c r="J506" s="1219"/>
      <c r="K506" s="1219"/>
      <c r="L506" s="1220"/>
      <c r="M506" s="1220"/>
      <c r="N506" s="1276"/>
      <c r="O506" s="1222"/>
      <c r="P506" s="1222"/>
      <c r="Q506" s="1221"/>
      <c r="R506" s="429"/>
      <c r="S506" s="1231"/>
      <c r="T506" s="1231"/>
      <c r="U506" s="1225"/>
    </row>
    <row r="507" spans="1:21" s="591" customFormat="1" ht="12" customHeight="1" x14ac:dyDescent="0.15">
      <c r="A507" s="1211"/>
      <c r="B507" s="1212"/>
      <c r="C507" s="1230"/>
      <c r="D507" s="1231"/>
      <c r="E507" s="1232"/>
      <c r="F507" s="1216"/>
      <c r="G507" s="1217"/>
      <c r="H507" s="1211"/>
      <c r="I507" s="1218"/>
      <c r="J507" s="1219"/>
      <c r="K507" s="1219"/>
      <c r="L507" s="1220"/>
      <c r="M507" s="1220"/>
      <c r="N507" s="1276"/>
      <c r="O507" s="1221"/>
      <c r="P507" s="1222"/>
      <c r="Q507" s="1221"/>
      <c r="R507" s="429"/>
      <c r="S507" s="1231"/>
      <c r="T507" s="1231"/>
      <c r="U507" s="1225"/>
    </row>
    <row r="508" spans="1:21" s="591" customFormat="1" ht="12" customHeight="1" x14ac:dyDescent="0.15">
      <c r="A508" s="1211"/>
      <c r="B508" s="1212"/>
      <c r="C508" s="1230"/>
      <c r="D508" s="1231"/>
      <c r="E508" s="1232"/>
      <c r="F508" s="1216"/>
      <c r="G508" s="1217"/>
      <c r="H508" s="1211"/>
      <c r="I508" s="1218"/>
      <c r="J508" s="1219"/>
      <c r="K508" s="1219"/>
      <c r="L508" s="1220"/>
      <c r="M508" s="1220"/>
      <c r="N508" s="1276"/>
      <c r="O508" s="1221"/>
      <c r="P508" s="1222"/>
      <c r="Q508" s="1221"/>
      <c r="R508" s="429"/>
      <c r="S508" s="1231"/>
      <c r="T508" s="1231"/>
      <c r="U508" s="1225"/>
    </row>
    <row r="509" spans="1:21" s="591" customFormat="1" ht="12" customHeight="1" x14ac:dyDescent="0.15">
      <c r="A509" s="1211"/>
      <c r="B509" s="1212"/>
      <c r="C509" s="1230"/>
      <c r="D509" s="1231"/>
      <c r="E509" s="1232"/>
      <c r="F509" s="1216"/>
      <c r="G509" s="1217"/>
      <c r="H509" s="1211"/>
      <c r="I509" s="1218"/>
      <c r="J509" s="1219"/>
      <c r="K509" s="1219"/>
      <c r="L509" s="1220"/>
      <c r="M509" s="1220"/>
      <c r="N509" s="1276"/>
      <c r="O509" s="1221"/>
      <c r="P509" s="1222"/>
      <c r="Q509" s="1221"/>
      <c r="R509" s="429"/>
      <c r="S509" s="1231"/>
      <c r="T509" s="1231"/>
      <c r="U509" s="1225"/>
    </row>
    <row r="510" spans="1:21" s="591" customFormat="1" ht="12" customHeight="1" x14ac:dyDescent="0.15">
      <c r="A510" s="1211"/>
      <c r="B510" s="1212"/>
      <c r="C510" s="1230"/>
      <c r="D510" s="1231"/>
      <c r="E510" s="1232"/>
      <c r="F510" s="1216"/>
      <c r="G510" s="1217"/>
      <c r="H510" s="1211"/>
      <c r="I510" s="1218"/>
      <c r="J510" s="1219"/>
      <c r="K510" s="1219"/>
      <c r="L510" s="1220"/>
      <c r="M510" s="1220"/>
      <c r="N510" s="1276"/>
      <c r="O510" s="1221"/>
      <c r="P510" s="1222"/>
      <c r="Q510" s="1221"/>
      <c r="R510" s="429"/>
      <c r="S510" s="1231"/>
      <c r="T510" s="1231"/>
      <c r="U510" s="1225"/>
    </row>
    <row r="511" spans="1:21" s="591" customFormat="1" ht="12" customHeight="1" x14ac:dyDescent="0.15">
      <c r="A511" s="1211"/>
      <c r="B511" s="1212"/>
      <c r="C511" s="1230"/>
      <c r="D511" s="1231"/>
      <c r="E511" s="1232"/>
      <c r="F511" s="1216"/>
      <c r="G511" s="1217"/>
      <c r="H511" s="1211"/>
      <c r="I511" s="1218"/>
      <c r="J511" s="1219"/>
      <c r="K511" s="1219"/>
      <c r="L511" s="1220"/>
      <c r="M511" s="1220"/>
      <c r="N511" s="1276"/>
      <c r="O511" s="1221"/>
      <c r="P511" s="1222"/>
      <c r="Q511" s="1221"/>
      <c r="R511" s="429"/>
      <c r="S511" s="1231"/>
      <c r="T511" s="1231"/>
      <c r="U511" s="1225"/>
    </row>
    <row r="512" spans="1:21" s="591" customFormat="1" ht="12" customHeight="1" x14ac:dyDescent="0.15">
      <c r="A512" s="1211"/>
      <c r="B512" s="1212"/>
      <c r="C512" s="1230"/>
      <c r="D512" s="1231"/>
      <c r="E512" s="1232"/>
      <c r="F512" s="1216"/>
      <c r="G512" s="1217"/>
      <c r="H512" s="1211"/>
      <c r="I512" s="1218"/>
      <c r="J512" s="1219"/>
      <c r="K512" s="1219"/>
      <c r="L512" s="1220"/>
      <c r="M512" s="1220"/>
      <c r="N512" s="1276"/>
      <c r="O512" s="1221"/>
      <c r="P512" s="1222"/>
      <c r="Q512" s="1221"/>
      <c r="R512" s="429"/>
      <c r="S512" s="1231"/>
      <c r="T512" s="1231"/>
      <c r="U512" s="1225"/>
    </row>
    <row r="513" spans="1:31" s="429" customFormat="1" ht="12" customHeight="1" x14ac:dyDescent="0.15">
      <c r="A513" s="1211"/>
      <c r="B513" s="1212"/>
      <c r="C513" s="1230"/>
      <c r="D513" s="1231"/>
      <c r="E513" s="1232"/>
      <c r="F513" s="1216"/>
      <c r="G513" s="1217"/>
      <c r="H513" s="1211"/>
      <c r="I513" s="1218"/>
      <c r="J513" s="1219"/>
      <c r="K513" s="1219"/>
      <c r="L513" s="1220"/>
      <c r="M513" s="1220"/>
      <c r="N513" s="1276"/>
      <c r="O513" s="1221"/>
      <c r="P513" s="1222"/>
      <c r="Q513" s="1221"/>
      <c r="S513" s="1231"/>
      <c r="T513" s="1231"/>
      <c r="U513" s="1225"/>
      <c r="V513" s="591"/>
      <c r="W513" s="591"/>
      <c r="X513" s="591"/>
      <c r="Y513" s="591"/>
      <c r="Z513" s="591"/>
      <c r="AA513" s="591"/>
      <c r="AB513" s="591"/>
      <c r="AC513" s="591"/>
      <c r="AD513" s="591"/>
      <c r="AE513" s="591"/>
    </row>
    <row r="514" spans="1:31" s="429" customFormat="1" ht="12" customHeight="1" x14ac:dyDescent="0.15">
      <c r="A514" s="1211"/>
      <c r="B514" s="1212"/>
      <c r="C514" s="1230"/>
      <c r="D514" s="1231"/>
      <c r="E514" s="1232"/>
      <c r="F514" s="1216"/>
      <c r="G514" s="1217"/>
      <c r="H514" s="1211"/>
      <c r="I514" s="1218"/>
      <c r="J514" s="1219"/>
      <c r="K514" s="1219"/>
      <c r="L514" s="1220"/>
      <c r="M514" s="1220"/>
      <c r="N514" s="1276"/>
      <c r="O514" s="1221"/>
      <c r="P514" s="1222"/>
      <c r="Q514" s="1221"/>
      <c r="S514" s="1231"/>
      <c r="T514" s="1231"/>
      <c r="U514" s="1225"/>
      <c r="V514" s="591"/>
      <c r="W514" s="591"/>
      <c r="X514" s="591"/>
      <c r="Y514" s="591"/>
      <c r="Z514" s="591"/>
      <c r="AA514" s="591"/>
      <c r="AB514" s="591"/>
      <c r="AC514" s="591"/>
      <c r="AD514" s="591"/>
      <c r="AE514" s="591"/>
    </row>
    <row r="515" spans="1:31" s="429" customFormat="1" ht="12" customHeight="1" x14ac:dyDescent="0.15">
      <c r="A515" s="1211"/>
      <c r="B515" s="1212"/>
      <c r="C515" s="1230"/>
      <c r="D515" s="1231"/>
      <c r="E515" s="1232"/>
      <c r="F515" s="1216"/>
      <c r="G515" s="1217"/>
      <c r="H515" s="1211"/>
      <c r="I515" s="1218"/>
      <c r="J515" s="1219"/>
      <c r="K515" s="1219"/>
      <c r="L515" s="1220"/>
      <c r="M515" s="1220"/>
      <c r="N515" s="1276"/>
      <c r="O515" s="1221"/>
      <c r="P515" s="1222"/>
      <c r="Q515" s="1221"/>
      <c r="S515" s="1231"/>
      <c r="T515" s="1231"/>
      <c r="U515" s="1225"/>
      <c r="V515" s="591"/>
      <c r="W515" s="591"/>
      <c r="X515" s="591"/>
      <c r="Y515" s="591"/>
      <c r="Z515" s="591"/>
      <c r="AA515" s="591"/>
      <c r="AB515" s="591"/>
      <c r="AC515" s="591"/>
      <c r="AD515" s="591"/>
      <c r="AE515" s="591"/>
    </row>
    <row r="516" spans="1:31" s="429" customFormat="1" ht="12" customHeight="1" x14ac:dyDescent="0.15">
      <c r="A516" s="1211"/>
      <c r="B516" s="1212"/>
      <c r="C516" s="1230"/>
      <c r="D516" s="1231"/>
      <c r="E516" s="1232"/>
      <c r="F516" s="1216"/>
      <c r="G516" s="1217"/>
      <c r="H516" s="1211"/>
      <c r="I516" s="1218"/>
      <c r="J516" s="1219"/>
      <c r="K516" s="1219"/>
      <c r="L516" s="1220"/>
      <c r="M516" s="1220"/>
      <c r="N516" s="1276"/>
      <c r="O516" s="1221"/>
      <c r="P516" s="1222"/>
      <c r="Q516" s="1221"/>
      <c r="S516" s="1231"/>
      <c r="T516" s="1231"/>
      <c r="U516" s="1225"/>
      <c r="V516" s="591"/>
      <c r="W516" s="591"/>
      <c r="X516" s="591"/>
      <c r="Y516" s="591"/>
      <c r="Z516" s="591"/>
      <c r="AA516" s="591"/>
      <c r="AB516" s="591"/>
      <c r="AC516" s="591"/>
      <c r="AD516" s="591"/>
      <c r="AE516" s="591"/>
    </row>
    <row r="517" spans="1:31" s="429" customFormat="1" ht="12" customHeight="1" x14ac:dyDescent="0.15">
      <c r="A517" s="1211"/>
      <c r="B517" s="1212"/>
      <c r="C517" s="1230"/>
      <c r="D517" s="1231"/>
      <c r="E517" s="1232"/>
      <c r="F517" s="1216"/>
      <c r="G517" s="1217"/>
      <c r="H517" s="1211"/>
      <c r="I517" s="1218"/>
      <c r="J517" s="1219"/>
      <c r="K517" s="1219"/>
      <c r="L517" s="1220"/>
      <c r="M517" s="1220"/>
      <c r="N517" s="1276"/>
      <c r="O517" s="1221"/>
      <c r="P517" s="1222"/>
      <c r="Q517" s="1221"/>
      <c r="S517" s="1231"/>
      <c r="T517" s="1231"/>
      <c r="U517" s="1225"/>
      <c r="V517" s="591"/>
      <c r="W517" s="591"/>
      <c r="X517" s="591"/>
      <c r="Y517" s="591"/>
      <c r="Z517" s="591"/>
      <c r="AA517" s="591"/>
      <c r="AB517" s="591"/>
      <c r="AC517" s="591"/>
      <c r="AD517" s="591"/>
      <c r="AE517" s="591"/>
    </row>
    <row r="518" spans="1:31" s="429" customFormat="1" ht="12" customHeight="1" x14ac:dyDescent="0.15">
      <c r="A518" s="1211"/>
      <c r="B518" s="1212"/>
      <c r="C518" s="1230"/>
      <c r="D518" s="1231"/>
      <c r="E518" s="1232"/>
      <c r="F518" s="1216"/>
      <c r="G518" s="1217"/>
      <c r="H518" s="1211"/>
      <c r="I518" s="1218"/>
      <c r="J518" s="1219"/>
      <c r="K518" s="1219"/>
      <c r="L518" s="1220"/>
      <c r="M518" s="1220"/>
      <c r="N518" s="1276"/>
      <c r="O518" s="1221"/>
      <c r="P518" s="1222"/>
      <c r="Q518" s="1221"/>
      <c r="S518" s="1231"/>
      <c r="T518" s="1231"/>
      <c r="U518" s="1225"/>
      <c r="V518" s="591"/>
      <c r="W518" s="591"/>
      <c r="X518" s="591"/>
      <c r="Y518" s="591"/>
      <c r="Z518" s="591"/>
      <c r="AA518" s="591"/>
      <c r="AB518" s="591"/>
      <c r="AC518" s="591"/>
      <c r="AD518" s="591"/>
      <c r="AE518" s="591"/>
    </row>
    <row r="519" spans="1:31" s="429" customFormat="1" ht="12" customHeight="1" x14ac:dyDescent="0.15">
      <c r="A519" s="1211"/>
      <c r="B519" s="1212"/>
      <c r="C519" s="1230"/>
      <c r="D519" s="1231"/>
      <c r="E519" s="1232"/>
      <c r="F519" s="1216"/>
      <c r="G519" s="1217"/>
      <c r="H519" s="1211"/>
      <c r="I519" s="1218"/>
      <c r="J519" s="1219"/>
      <c r="K519" s="1219"/>
      <c r="L519" s="1220"/>
      <c r="M519" s="1220"/>
      <c r="N519" s="1276"/>
      <c r="O519" s="1221"/>
      <c r="P519" s="1222"/>
      <c r="Q519" s="1221"/>
      <c r="S519" s="1231"/>
      <c r="T519" s="1231"/>
      <c r="U519" s="1225"/>
      <c r="V519" s="591"/>
      <c r="W519" s="591"/>
      <c r="X519" s="591"/>
      <c r="Y519" s="591"/>
      <c r="Z519" s="591"/>
      <c r="AA519" s="591"/>
      <c r="AB519" s="591"/>
      <c r="AC519" s="591"/>
      <c r="AD519" s="591"/>
      <c r="AE519" s="591"/>
    </row>
    <row r="520" spans="1:31" s="429" customFormat="1" ht="12" customHeight="1" x14ac:dyDescent="0.15">
      <c r="A520" s="1211"/>
      <c r="B520" s="1212"/>
      <c r="C520" s="1230"/>
      <c r="D520" s="1231"/>
      <c r="E520" s="1232"/>
      <c r="F520" s="1216"/>
      <c r="G520" s="1217"/>
      <c r="H520" s="1211"/>
      <c r="I520" s="1218"/>
      <c r="J520" s="1219"/>
      <c r="K520" s="1219"/>
      <c r="L520" s="1220"/>
      <c r="M520" s="1220"/>
      <c r="N520" s="1276"/>
      <c r="O520" s="1221"/>
      <c r="P520" s="1222"/>
      <c r="Q520" s="1222"/>
      <c r="S520" s="1231"/>
      <c r="T520" s="1231"/>
      <c r="U520" s="1225"/>
      <c r="V520" s="591"/>
      <c r="W520" s="591"/>
      <c r="X520" s="591"/>
      <c r="Y520" s="591"/>
      <c r="Z520" s="591"/>
      <c r="AA520" s="591"/>
      <c r="AB520" s="591"/>
      <c r="AC520" s="591"/>
      <c r="AD520" s="591"/>
      <c r="AE520" s="591"/>
    </row>
    <row r="521" spans="1:31" s="429" customFormat="1" ht="12" customHeight="1" x14ac:dyDescent="0.15">
      <c r="A521" s="1211"/>
      <c r="B521" s="1212"/>
      <c r="C521" s="1230"/>
      <c r="D521" s="1231"/>
      <c r="E521" s="1232"/>
      <c r="F521" s="1216"/>
      <c r="G521" s="1217"/>
      <c r="H521" s="1211"/>
      <c r="I521" s="1218"/>
      <c r="J521" s="1219"/>
      <c r="K521" s="1219"/>
      <c r="L521" s="1220"/>
      <c r="M521" s="1220"/>
      <c r="N521" s="1276"/>
      <c r="O521" s="1221"/>
      <c r="P521" s="1222"/>
      <c r="Q521" s="1222"/>
      <c r="S521" s="1231"/>
      <c r="T521" s="1231"/>
      <c r="U521" s="1225"/>
      <c r="V521" s="591"/>
      <c r="W521" s="591"/>
      <c r="X521" s="591"/>
      <c r="Y521" s="591"/>
      <c r="Z521" s="591"/>
      <c r="AA521" s="591"/>
      <c r="AB521" s="591"/>
      <c r="AC521" s="591"/>
      <c r="AD521" s="591"/>
      <c r="AE521" s="591"/>
    </row>
    <row r="522" spans="1:31" s="429" customFormat="1" ht="12" customHeight="1" x14ac:dyDescent="0.15">
      <c r="A522" s="1211"/>
      <c r="B522" s="1212"/>
      <c r="C522" s="1230"/>
      <c r="D522" s="1231"/>
      <c r="E522" s="1232"/>
      <c r="F522" s="1216"/>
      <c r="G522" s="1217"/>
      <c r="H522" s="1211"/>
      <c r="I522" s="1218"/>
      <c r="J522" s="1219"/>
      <c r="K522" s="1219"/>
      <c r="L522" s="1220"/>
      <c r="M522" s="1220"/>
      <c r="N522" s="1276"/>
      <c r="O522" s="1221"/>
      <c r="P522" s="1222"/>
      <c r="Q522" s="1222"/>
      <c r="S522" s="1231"/>
      <c r="T522" s="1231"/>
      <c r="U522" s="1225"/>
      <c r="V522" s="591"/>
      <c r="W522" s="591"/>
      <c r="X522" s="591"/>
      <c r="Y522" s="591"/>
      <c r="Z522" s="591"/>
      <c r="AA522" s="591"/>
      <c r="AB522" s="591"/>
      <c r="AC522" s="591"/>
      <c r="AD522" s="591"/>
      <c r="AE522" s="591"/>
    </row>
    <row r="523" spans="1:31" s="429" customFormat="1" ht="12" customHeight="1" x14ac:dyDescent="0.15">
      <c r="A523" s="1211"/>
      <c r="B523" s="1212"/>
      <c r="C523" s="1230"/>
      <c r="D523" s="1231"/>
      <c r="E523" s="1232"/>
      <c r="F523" s="1216"/>
      <c r="G523" s="1217"/>
      <c r="H523" s="1211"/>
      <c r="I523" s="1218"/>
      <c r="J523" s="1219"/>
      <c r="K523" s="1219"/>
      <c r="L523" s="1220"/>
      <c r="M523" s="1220"/>
      <c r="N523" s="1276"/>
      <c r="O523" s="1221"/>
      <c r="P523" s="1222"/>
      <c r="Q523" s="1222"/>
      <c r="S523" s="1231"/>
      <c r="T523" s="1231"/>
      <c r="U523" s="1225"/>
      <c r="V523" s="591"/>
      <c r="W523" s="591"/>
      <c r="X523" s="591"/>
      <c r="Y523" s="591"/>
      <c r="Z523" s="591"/>
      <c r="AA523" s="591"/>
      <c r="AB523" s="591"/>
      <c r="AC523" s="591"/>
      <c r="AD523" s="591"/>
      <c r="AE523" s="591"/>
    </row>
    <row r="524" spans="1:31" s="429" customFormat="1" ht="12" customHeight="1" x14ac:dyDescent="0.15">
      <c r="A524" s="1211"/>
      <c r="B524" s="1212"/>
      <c r="C524" s="1230"/>
      <c r="D524" s="1231"/>
      <c r="E524" s="1232"/>
      <c r="F524" s="1216"/>
      <c r="G524" s="1217"/>
      <c r="H524" s="1211"/>
      <c r="I524" s="1218"/>
      <c r="J524" s="1219"/>
      <c r="K524" s="1219"/>
      <c r="L524" s="1220"/>
      <c r="M524" s="1220"/>
      <c r="N524" s="1276"/>
      <c r="O524" s="1221"/>
      <c r="P524" s="1222"/>
      <c r="Q524" s="1222"/>
      <c r="S524" s="1231"/>
      <c r="T524" s="1231"/>
      <c r="U524" s="1225"/>
      <c r="V524" s="591"/>
      <c r="W524" s="591"/>
      <c r="X524" s="591"/>
      <c r="Y524" s="591"/>
      <c r="Z524" s="591"/>
      <c r="AA524" s="591"/>
      <c r="AB524" s="591"/>
      <c r="AC524" s="591"/>
      <c r="AD524" s="591"/>
      <c r="AE524" s="591"/>
    </row>
    <row r="525" spans="1:31" s="429" customFormat="1" ht="12" customHeight="1" x14ac:dyDescent="0.15">
      <c r="A525" s="1211"/>
      <c r="B525" s="1212"/>
      <c r="C525" s="1230"/>
      <c r="D525" s="1231"/>
      <c r="E525" s="1232"/>
      <c r="F525" s="1216"/>
      <c r="G525" s="1217"/>
      <c r="H525" s="1211"/>
      <c r="I525" s="1218"/>
      <c r="J525" s="1219"/>
      <c r="K525" s="1219"/>
      <c r="L525" s="1220"/>
      <c r="M525" s="1220"/>
      <c r="N525" s="1276"/>
      <c r="O525" s="1221"/>
      <c r="P525" s="1222"/>
      <c r="Q525" s="1222"/>
      <c r="S525" s="1231"/>
      <c r="T525" s="1231"/>
      <c r="U525" s="1225"/>
      <c r="V525" s="591"/>
      <c r="W525" s="591"/>
      <c r="X525" s="591"/>
      <c r="Y525" s="591"/>
      <c r="Z525" s="591"/>
      <c r="AA525" s="591"/>
      <c r="AB525" s="591"/>
      <c r="AC525" s="591"/>
      <c r="AD525" s="591"/>
      <c r="AE525" s="591"/>
    </row>
    <row r="526" spans="1:31" s="429" customFormat="1" ht="12" customHeight="1" x14ac:dyDescent="0.15">
      <c r="A526" s="1211"/>
      <c r="B526" s="1212"/>
      <c r="C526" s="1230"/>
      <c r="D526" s="1231"/>
      <c r="E526" s="1232"/>
      <c r="F526" s="1216"/>
      <c r="G526" s="1217"/>
      <c r="H526" s="1211"/>
      <c r="I526" s="1218"/>
      <c r="J526" s="1219"/>
      <c r="K526" s="1219"/>
      <c r="L526" s="1220"/>
      <c r="M526" s="1220"/>
      <c r="N526" s="1276"/>
      <c r="O526" s="1221"/>
      <c r="P526" s="1222"/>
      <c r="Q526" s="1222"/>
      <c r="S526" s="1231"/>
      <c r="T526" s="1231"/>
      <c r="U526" s="1225"/>
      <c r="V526" s="591"/>
      <c r="W526" s="591"/>
      <c r="X526" s="591"/>
      <c r="Y526" s="591"/>
      <c r="Z526" s="591"/>
      <c r="AA526" s="591"/>
      <c r="AB526" s="591"/>
      <c r="AC526" s="591"/>
      <c r="AD526" s="591"/>
      <c r="AE526" s="591"/>
    </row>
    <row r="527" spans="1:31" s="429" customFormat="1" ht="12" customHeight="1" x14ac:dyDescent="0.15">
      <c r="A527" s="1211"/>
      <c r="B527" s="1212"/>
      <c r="C527" s="1230"/>
      <c r="D527" s="1231"/>
      <c r="E527" s="1232"/>
      <c r="F527" s="1216"/>
      <c r="G527" s="1217"/>
      <c r="H527" s="1211"/>
      <c r="I527" s="1218"/>
      <c r="J527" s="1219"/>
      <c r="K527" s="1219"/>
      <c r="L527" s="1220"/>
      <c r="M527" s="1220"/>
      <c r="N527" s="1276"/>
      <c r="O527" s="1221"/>
      <c r="P527" s="1222"/>
      <c r="Q527" s="1222"/>
      <c r="S527" s="1231"/>
      <c r="T527" s="1231"/>
      <c r="U527" s="1225"/>
      <c r="V527" s="591"/>
      <c r="W527" s="591"/>
      <c r="X527" s="591"/>
      <c r="Y527" s="591"/>
      <c r="Z527" s="591"/>
      <c r="AA527" s="591"/>
      <c r="AB527" s="591"/>
      <c r="AC527" s="591"/>
      <c r="AD527" s="591"/>
      <c r="AE527" s="591"/>
    </row>
    <row r="528" spans="1:31" s="429" customFormat="1" ht="12" customHeight="1" x14ac:dyDescent="0.15">
      <c r="A528" s="1211"/>
      <c r="B528" s="1212"/>
      <c r="C528" s="1230"/>
      <c r="D528" s="1231"/>
      <c r="E528" s="1232"/>
      <c r="F528" s="1216"/>
      <c r="G528" s="1217"/>
      <c r="H528" s="1211"/>
      <c r="I528" s="1218"/>
      <c r="J528" s="1219"/>
      <c r="K528" s="1219"/>
      <c r="L528" s="1220"/>
      <c r="M528" s="1220"/>
      <c r="N528" s="1276"/>
      <c r="O528" s="1221"/>
      <c r="P528" s="1222"/>
      <c r="Q528" s="1222"/>
      <c r="S528" s="1231"/>
      <c r="T528" s="1231"/>
      <c r="U528" s="1225"/>
      <c r="V528" s="591"/>
      <c r="W528" s="591"/>
      <c r="X528" s="591"/>
      <c r="Y528" s="591"/>
      <c r="Z528" s="591"/>
      <c r="AA528" s="591"/>
      <c r="AB528" s="591"/>
      <c r="AC528" s="591"/>
      <c r="AD528" s="591"/>
      <c r="AE528" s="591"/>
    </row>
    <row r="529" spans="1:31" s="1221" customFormat="1" x14ac:dyDescent="0.15">
      <c r="A529" s="1211"/>
      <c r="B529" s="1212"/>
      <c r="C529" s="1230"/>
      <c r="D529" s="1231"/>
      <c r="E529" s="1232"/>
      <c r="F529" s="1216"/>
      <c r="G529" s="1217"/>
      <c r="H529" s="1211"/>
      <c r="I529" s="1218"/>
      <c r="J529" s="1219"/>
      <c r="K529" s="1219"/>
      <c r="L529" s="1220"/>
      <c r="M529" s="1220"/>
      <c r="N529" s="1276"/>
      <c r="O529" s="1222"/>
      <c r="P529" s="1222"/>
      <c r="R529" s="429"/>
      <c r="S529" s="1231"/>
      <c r="T529" s="1231"/>
      <c r="U529" s="1225"/>
      <c r="V529" s="591"/>
      <c r="W529" s="591"/>
      <c r="X529" s="591"/>
      <c r="Y529" s="591"/>
      <c r="Z529" s="591"/>
      <c r="AA529" s="591"/>
      <c r="AB529" s="591"/>
      <c r="AC529" s="591"/>
      <c r="AD529" s="591"/>
      <c r="AE529" s="591"/>
    </row>
    <row r="530" spans="1:31" s="1221" customFormat="1" x14ac:dyDescent="0.15">
      <c r="A530" s="1211"/>
      <c r="B530" s="1212"/>
      <c r="C530" s="1230"/>
      <c r="D530" s="1231"/>
      <c r="E530" s="1232"/>
      <c r="F530" s="1216"/>
      <c r="G530" s="1217"/>
      <c r="H530" s="1211"/>
      <c r="I530" s="1218"/>
      <c r="J530" s="1219"/>
      <c r="K530" s="1219"/>
      <c r="L530" s="1220"/>
      <c r="M530" s="1220"/>
      <c r="N530" s="1276"/>
      <c r="O530" s="1222"/>
      <c r="P530" s="1222"/>
      <c r="R530" s="429"/>
      <c r="S530" s="1231"/>
      <c r="T530" s="1231"/>
      <c r="U530" s="1225"/>
      <c r="V530" s="591"/>
      <c r="W530" s="591"/>
      <c r="X530" s="591"/>
      <c r="Y530" s="591"/>
      <c r="Z530" s="591"/>
      <c r="AA530" s="591"/>
      <c r="AB530" s="591"/>
      <c r="AC530" s="591"/>
      <c r="AD530" s="591"/>
      <c r="AE530" s="591"/>
    </row>
    <row r="531" spans="1:31" s="1221" customFormat="1" x14ac:dyDescent="0.15">
      <c r="A531" s="1211"/>
      <c r="B531" s="1212"/>
      <c r="C531" s="1230"/>
      <c r="D531" s="1231"/>
      <c r="E531" s="1232"/>
      <c r="F531" s="1216"/>
      <c r="G531" s="1217"/>
      <c r="H531" s="1211"/>
      <c r="I531" s="1218"/>
      <c r="J531" s="1219"/>
      <c r="K531" s="1219"/>
      <c r="L531" s="1220"/>
      <c r="M531" s="1220"/>
      <c r="N531" s="1276"/>
      <c r="O531" s="1222"/>
      <c r="P531" s="1222"/>
      <c r="R531" s="429"/>
      <c r="S531" s="1231"/>
      <c r="T531" s="1231"/>
      <c r="U531" s="1225"/>
      <c r="V531" s="591"/>
      <c r="W531" s="591"/>
      <c r="X531" s="591"/>
      <c r="Y531" s="591"/>
      <c r="Z531" s="591"/>
      <c r="AA531" s="591"/>
      <c r="AB531" s="591"/>
      <c r="AC531" s="591"/>
      <c r="AD531" s="591"/>
      <c r="AE531" s="591"/>
    </row>
    <row r="532" spans="1:31" s="1221" customFormat="1" x14ac:dyDescent="0.15">
      <c r="A532" s="1211"/>
      <c r="B532" s="1212"/>
      <c r="C532" s="1230"/>
      <c r="D532" s="1231"/>
      <c r="E532" s="1232"/>
      <c r="F532" s="1216"/>
      <c r="G532" s="1217"/>
      <c r="H532" s="1211"/>
      <c r="I532" s="1218"/>
      <c r="J532" s="1219"/>
      <c r="K532" s="1219"/>
      <c r="L532" s="1220"/>
      <c r="M532" s="1220"/>
      <c r="N532" s="1276"/>
      <c r="O532" s="1222"/>
      <c r="P532" s="1222"/>
      <c r="R532" s="429"/>
      <c r="S532" s="1231"/>
      <c r="T532" s="1231"/>
      <c r="U532" s="1225"/>
      <c r="V532" s="591"/>
      <c r="W532" s="591"/>
      <c r="X532" s="591"/>
      <c r="Y532" s="591"/>
      <c r="Z532" s="591"/>
      <c r="AA532" s="591"/>
      <c r="AB532" s="591"/>
      <c r="AC532" s="591"/>
      <c r="AD532" s="591"/>
      <c r="AE532" s="591"/>
    </row>
    <row r="533" spans="1:31" s="1221" customFormat="1" x14ac:dyDescent="0.15">
      <c r="A533" s="1211"/>
      <c r="B533" s="1212"/>
      <c r="C533" s="1230"/>
      <c r="D533" s="1231"/>
      <c r="E533" s="1232"/>
      <c r="F533" s="1216"/>
      <c r="G533" s="1217"/>
      <c r="H533" s="1211"/>
      <c r="I533" s="1218"/>
      <c r="J533" s="1219"/>
      <c r="K533" s="1219"/>
      <c r="L533" s="1220"/>
      <c r="M533" s="1220"/>
      <c r="N533" s="1276"/>
      <c r="O533" s="1222"/>
      <c r="P533" s="1222"/>
      <c r="R533" s="429"/>
      <c r="S533" s="1231"/>
      <c r="T533" s="1231"/>
      <c r="U533" s="1225"/>
      <c r="V533" s="591"/>
      <c r="W533" s="591"/>
      <c r="X533" s="591"/>
      <c r="Y533" s="591"/>
      <c r="Z533" s="591"/>
      <c r="AA533" s="591"/>
      <c r="AB533" s="591"/>
      <c r="AC533" s="591"/>
      <c r="AD533" s="591"/>
      <c r="AE533" s="591"/>
    </row>
    <row r="534" spans="1:31" s="1221" customFormat="1" x14ac:dyDescent="0.15">
      <c r="A534" s="1211"/>
      <c r="B534" s="1212"/>
      <c r="C534" s="1230"/>
      <c r="D534" s="1231"/>
      <c r="E534" s="1232"/>
      <c r="F534" s="1216"/>
      <c r="G534" s="1217"/>
      <c r="H534" s="1211"/>
      <c r="I534" s="1218"/>
      <c r="J534" s="1219"/>
      <c r="K534" s="1219"/>
      <c r="L534" s="1220"/>
      <c r="M534" s="1220"/>
      <c r="N534" s="1276"/>
      <c r="O534" s="1222"/>
      <c r="P534" s="1222"/>
      <c r="R534" s="429"/>
      <c r="S534" s="1231"/>
      <c r="T534" s="1231"/>
      <c r="U534" s="1225"/>
      <c r="V534" s="591"/>
      <c r="W534" s="591"/>
      <c r="X534" s="591"/>
      <c r="Y534" s="591"/>
      <c r="Z534" s="591"/>
      <c r="AA534" s="591"/>
      <c r="AB534" s="591"/>
      <c r="AC534" s="591"/>
      <c r="AD534" s="591"/>
      <c r="AE534" s="591"/>
    </row>
    <row r="535" spans="1:31" s="1221" customFormat="1" x14ac:dyDescent="0.15">
      <c r="A535" s="1211"/>
      <c r="B535" s="1212"/>
      <c r="C535" s="1230"/>
      <c r="D535" s="1231"/>
      <c r="E535" s="1232"/>
      <c r="F535" s="1216"/>
      <c r="G535" s="1217"/>
      <c r="H535" s="1211"/>
      <c r="I535" s="1218"/>
      <c r="J535" s="1219"/>
      <c r="K535" s="1219"/>
      <c r="L535" s="1220"/>
      <c r="M535" s="1220"/>
      <c r="N535" s="1276"/>
      <c r="O535" s="1222"/>
      <c r="P535" s="1222"/>
      <c r="R535" s="429"/>
      <c r="S535" s="1231"/>
      <c r="T535" s="1231"/>
      <c r="U535" s="1225"/>
      <c r="V535" s="591"/>
      <c r="W535" s="591"/>
      <c r="X535" s="591"/>
      <c r="Y535" s="591"/>
      <c r="Z535" s="591"/>
      <c r="AA535" s="591"/>
      <c r="AB535" s="591"/>
      <c r="AC535" s="591"/>
      <c r="AD535" s="591"/>
      <c r="AE535" s="591"/>
    </row>
    <row r="536" spans="1:31" s="1221" customFormat="1" x14ac:dyDescent="0.15">
      <c r="A536" s="1211"/>
      <c r="B536" s="1212"/>
      <c r="C536" s="1230"/>
      <c r="D536" s="1231"/>
      <c r="E536" s="1232"/>
      <c r="F536" s="1216"/>
      <c r="G536" s="1217"/>
      <c r="H536" s="1211"/>
      <c r="I536" s="1218"/>
      <c r="J536" s="1219"/>
      <c r="K536" s="1219"/>
      <c r="L536" s="1220"/>
      <c r="M536" s="1220"/>
      <c r="N536" s="1276"/>
      <c r="O536" s="1222"/>
      <c r="P536" s="1222"/>
      <c r="R536" s="429"/>
      <c r="S536" s="1231"/>
      <c r="T536" s="1231"/>
      <c r="U536" s="1225"/>
      <c r="V536" s="591"/>
      <c r="W536" s="591"/>
      <c r="X536" s="591"/>
      <c r="Y536" s="591"/>
      <c r="Z536" s="591"/>
      <c r="AA536" s="591"/>
      <c r="AB536" s="591"/>
      <c r="AC536" s="591"/>
      <c r="AD536" s="591"/>
      <c r="AE536" s="591"/>
    </row>
    <row r="537" spans="1:31" s="1221" customFormat="1" x14ac:dyDescent="0.15">
      <c r="A537" s="1211"/>
      <c r="B537" s="1212"/>
      <c r="C537" s="1230"/>
      <c r="D537" s="1231"/>
      <c r="E537" s="1232"/>
      <c r="F537" s="1216"/>
      <c r="G537" s="1217"/>
      <c r="H537" s="1211"/>
      <c r="I537" s="1218"/>
      <c r="J537" s="1219"/>
      <c r="K537" s="1219"/>
      <c r="L537" s="1220"/>
      <c r="M537" s="1220"/>
      <c r="N537" s="1276"/>
      <c r="O537" s="1222"/>
      <c r="P537" s="1222"/>
      <c r="R537" s="429"/>
      <c r="S537" s="1231"/>
      <c r="T537" s="1231"/>
      <c r="U537" s="1225"/>
      <c r="V537" s="591"/>
      <c r="W537" s="591"/>
      <c r="X537" s="591"/>
      <c r="Y537" s="591"/>
      <c r="Z537" s="591"/>
      <c r="AA537" s="591"/>
      <c r="AB537" s="591"/>
      <c r="AC537" s="591"/>
      <c r="AD537" s="591"/>
      <c r="AE537" s="591"/>
    </row>
    <row r="538" spans="1:31" s="1221" customFormat="1" x14ac:dyDescent="0.15">
      <c r="A538" s="1211"/>
      <c r="B538" s="1212"/>
      <c r="C538" s="1230"/>
      <c r="D538" s="1231"/>
      <c r="E538" s="1232"/>
      <c r="F538" s="1216"/>
      <c r="G538" s="1217"/>
      <c r="H538" s="1211"/>
      <c r="I538" s="1218"/>
      <c r="J538" s="1219"/>
      <c r="K538" s="1219"/>
      <c r="L538" s="1220"/>
      <c r="M538" s="1220"/>
      <c r="N538" s="1276"/>
      <c r="P538" s="1222"/>
      <c r="R538" s="429"/>
      <c r="S538" s="1231"/>
      <c r="T538" s="1231"/>
      <c r="U538" s="1225"/>
      <c r="V538" s="591"/>
      <c r="W538" s="591"/>
      <c r="X538" s="591"/>
      <c r="Y538" s="591"/>
      <c r="Z538" s="591"/>
      <c r="AA538" s="591"/>
      <c r="AB538" s="591"/>
      <c r="AC538" s="591"/>
      <c r="AD538" s="591"/>
      <c r="AE538" s="591"/>
    </row>
    <row r="539" spans="1:31" s="1221" customFormat="1" x14ac:dyDescent="0.15">
      <c r="A539" s="1211"/>
      <c r="B539" s="1212"/>
      <c r="C539" s="1230"/>
      <c r="D539" s="1231"/>
      <c r="E539" s="1232"/>
      <c r="F539" s="1216"/>
      <c r="G539" s="1217"/>
      <c r="H539" s="1211"/>
      <c r="I539" s="1218"/>
      <c r="J539" s="1219"/>
      <c r="K539" s="1219"/>
      <c r="L539" s="1220"/>
      <c r="M539" s="1220"/>
      <c r="N539" s="1276"/>
      <c r="P539" s="1222"/>
      <c r="R539" s="429"/>
      <c r="S539" s="1231"/>
      <c r="T539" s="1231"/>
      <c r="U539" s="1225"/>
      <c r="V539" s="591"/>
      <c r="W539" s="591"/>
      <c r="X539" s="591"/>
      <c r="Y539" s="591"/>
      <c r="Z539" s="591"/>
      <c r="AA539" s="591"/>
      <c r="AB539" s="591"/>
      <c r="AC539" s="591"/>
      <c r="AD539" s="591"/>
      <c r="AE539" s="591"/>
    </row>
    <row r="540" spans="1:31" s="1221" customFormat="1" x14ac:dyDescent="0.15">
      <c r="A540" s="1211"/>
      <c r="B540" s="1212"/>
      <c r="C540" s="1230"/>
      <c r="D540" s="1231"/>
      <c r="E540" s="1232"/>
      <c r="F540" s="1216"/>
      <c r="G540" s="1217"/>
      <c r="H540" s="1211"/>
      <c r="I540" s="1218"/>
      <c r="J540" s="1219"/>
      <c r="K540" s="1219"/>
      <c r="L540" s="1220"/>
      <c r="M540" s="1220"/>
      <c r="N540" s="1276"/>
      <c r="P540" s="1222"/>
      <c r="R540" s="429"/>
      <c r="S540" s="1231"/>
      <c r="T540" s="1231"/>
      <c r="U540" s="1225"/>
      <c r="V540" s="591"/>
      <c r="W540" s="591"/>
      <c r="X540" s="591"/>
      <c r="Y540" s="591"/>
      <c r="Z540" s="591"/>
      <c r="AA540" s="591"/>
      <c r="AB540" s="591"/>
      <c r="AC540" s="591"/>
      <c r="AD540" s="591"/>
      <c r="AE540" s="591"/>
    </row>
    <row r="541" spans="1:31" s="1221" customFormat="1" x14ac:dyDescent="0.15">
      <c r="A541" s="1211"/>
      <c r="B541" s="1212"/>
      <c r="C541" s="1230"/>
      <c r="D541" s="1231"/>
      <c r="E541" s="1232"/>
      <c r="F541" s="1216"/>
      <c r="G541" s="1217"/>
      <c r="H541" s="1211"/>
      <c r="I541" s="1218"/>
      <c r="J541" s="1219"/>
      <c r="K541" s="1219"/>
      <c r="L541" s="1220"/>
      <c r="M541" s="1220"/>
      <c r="N541" s="1276"/>
      <c r="P541" s="1222"/>
      <c r="R541" s="429"/>
      <c r="S541" s="1231"/>
      <c r="T541" s="1231"/>
      <c r="U541" s="1225"/>
      <c r="V541" s="591"/>
      <c r="W541" s="591"/>
      <c r="X541" s="591"/>
      <c r="Y541" s="591"/>
      <c r="Z541" s="591"/>
      <c r="AA541" s="591"/>
      <c r="AB541" s="591"/>
      <c r="AC541" s="591"/>
      <c r="AD541" s="591"/>
      <c r="AE541" s="591"/>
    </row>
    <row r="542" spans="1:31" s="1221" customFormat="1" x14ac:dyDescent="0.15">
      <c r="A542" s="1211"/>
      <c r="B542" s="1212"/>
      <c r="C542" s="1230"/>
      <c r="D542" s="1231"/>
      <c r="E542" s="1232"/>
      <c r="F542" s="1216"/>
      <c r="G542" s="1217"/>
      <c r="H542" s="1211"/>
      <c r="I542" s="1218"/>
      <c r="J542" s="1219"/>
      <c r="K542" s="1219"/>
      <c r="L542" s="1220"/>
      <c r="M542" s="1220"/>
      <c r="N542" s="1276"/>
      <c r="P542" s="1222"/>
      <c r="R542" s="429"/>
      <c r="S542" s="1231"/>
      <c r="T542" s="1231"/>
      <c r="U542" s="1225"/>
      <c r="V542" s="591"/>
      <c r="W542" s="591"/>
      <c r="X542" s="591"/>
      <c r="Y542" s="591"/>
      <c r="Z542" s="591"/>
      <c r="AA542" s="591"/>
      <c r="AB542" s="591"/>
      <c r="AC542" s="591"/>
      <c r="AD542" s="591"/>
      <c r="AE542" s="591"/>
    </row>
    <row r="543" spans="1:31" s="1221" customFormat="1" x14ac:dyDescent="0.15">
      <c r="A543" s="1211"/>
      <c r="B543" s="1212"/>
      <c r="C543" s="1230"/>
      <c r="D543" s="1231"/>
      <c r="E543" s="1232"/>
      <c r="F543" s="1216"/>
      <c r="G543" s="1217"/>
      <c r="H543" s="1211"/>
      <c r="I543" s="1218"/>
      <c r="J543" s="1219"/>
      <c r="K543" s="1219"/>
      <c r="L543" s="1220"/>
      <c r="M543" s="1220"/>
      <c r="N543" s="1276"/>
      <c r="P543" s="1222"/>
      <c r="R543" s="429"/>
      <c r="S543" s="1231"/>
      <c r="T543" s="1231"/>
      <c r="U543" s="1225"/>
      <c r="V543" s="591"/>
      <c r="W543" s="591"/>
      <c r="X543" s="591"/>
      <c r="Y543" s="591"/>
      <c r="Z543" s="591"/>
      <c r="AA543" s="591"/>
      <c r="AB543" s="591"/>
      <c r="AC543" s="591"/>
      <c r="AD543" s="591"/>
      <c r="AE543" s="591"/>
    </row>
    <row r="544" spans="1:31" s="1221" customFormat="1" x14ac:dyDescent="0.15">
      <c r="A544" s="1211"/>
      <c r="B544" s="1212"/>
      <c r="C544" s="1230"/>
      <c r="D544" s="1231"/>
      <c r="E544" s="1232"/>
      <c r="F544" s="1216"/>
      <c r="G544" s="1217"/>
      <c r="H544" s="1211"/>
      <c r="I544" s="1218"/>
      <c r="J544" s="1219"/>
      <c r="K544" s="1219"/>
      <c r="L544" s="1220"/>
      <c r="M544" s="1220"/>
      <c r="N544" s="1276"/>
      <c r="P544" s="1222"/>
      <c r="R544" s="429"/>
      <c r="S544" s="1231"/>
      <c r="T544" s="1231"/>
      <c r="U544" s="1225"/>
      <c r="V544" s="591"/>
      <c r="W544" s="591"/>
      <c r="X544" s="591"/>
      <c r="Y544" s="591"/>
      <c r="Z544" s="591"/>
      <c r="AA544" s="591"/>
      <c r="AB544" s="591"/>
      <c r="AC544" s="591"/>
      <c r="AD544" s="591"/>
      <c r="AE544" s="591"/>
    </row>
    <row r="545" spans="1:31" s="1221" customFormat="1" x14ac:dyDescent="0.15">
      <c r="A545" s="1211"/>
      <c r="B545" s="1212"/>
      <c r="C545" s="1230"/>
      <c r="D545" s="1231"/>
      <c r="E545" s="1232"/>
      <c r="F545" s="1216"/>
      <c r="G545" s="1217"/>
      <c r="H545" s="1211"/>
      <c r="I545" s="1218"/>
      <c r="J545" s="1219"/>
      <c r="K545" s="1219"/>
      <c r="L545" s="1220"/>
      <c r="M545" s="1220"/>
      <c r="N545" s="1276"/>
      <c r="P545" s="1222"/>
      <c r="R545" s="429"/>
      <c r="S545" s="1231"/>
      <c r="T545" s="1231"/>
      <c r="U545" s="1225"/>
      <c r="V545" s="591"/>
      <c r="W545" s="591"/>
      <c r="X545" s="591"/>
      <c r="Y545" s="591"/>
      <c r="Z545" s="591"/>
      <c r="AA545" s="591"/>
      <c r="AB545" s="591"/>
      <c r="AC545" s="591"/>
      <c r="AD545" s="591"/>
      <c r="AE545" s="591"/>
    </row>
    <row r="546" spans="1:31" s="1221" customFormat="1" x14ac:dyDescent="0.15">
      <c r="A546" s="1211"/>
      <c r="B546" s="1212"/>
      <c r="C546" s="1230"/>
      <c r="D546" s="1231"/>
      <c r="E546" s="1232"/>
      <c r="F546" s="1216"/>
      <c r="G546" s="1217"/>
      <c r="H546" s="1211"/>
      <c r="I546" s="1218"/>
      <c r="J546" s="1219"/>
      <c r="K546" s="1219"/>
      <c r="L546" s="1220"/>
      <c r="M546" s="1220"/>
      <c r="N546" s="1276"/>
      <c r="P546" s="1222"/>
      <c r="R546" s="429"/>
      <c r="S546" s="1231"/>
      <c r="T546" s="1231"/>
      <c r="U546" s="1225"/>
      <c r="V546" s="591"/>
      <c r="W546" s="591"/>
      <c r="X546" s="591"/>
      <c r="Y546" s="591"/>
      <c r="Z546" s="591"/>
      <c r="AA546" s="591"/>
      <c r="AB546" s="591"/>
      <c r="AC546" s="591"/>
      <c r="AD546" s="591"/>
      <c r="AE546" s="591"/>
    </row>
    <row r="547" spans="1:31" s="1221" customFormat="1" x14ac:dyDescent="0.15">
      <c r="A547" s="1211"/>
      <c r="B547" s="1212"/>
      <c r="C547" s="1230"/>
      <c r="D547" s="1231"/>
      <c r="E547" s="1232"/>
      <c r="F547" s="1216"/>
      <c r="G547" s="1217"/>
      <c r="H547" s="1211"/>
      <c r="I547" s="1218"/>
      <c r="J547" s="1219"/>
      <c r="K547" s="1219"/>
      <c r="L547" s="1220"/>
      <c r="M547" s="1220"/>
      <c r="N547" s="1276"/>
      <c r="P547" s="1222"/>
      <c r="R547" s="429"/>
      <c r="S547" s="1231"/>
      <c r="T547" s="1231"/>
      <c r="U547" s="1225"/>
      <c r="V547" s="591"/>
      <c r="W547" s="591"/>
      <c r="X547" s="591"/>
      <c r="Y547" s="591"/>
      <c r="Z547" s="591"/>
      <c r="AA547" s="591"/>
      <c r="AB547" s="591"/>
      <c r="AC547" s="591"/>
      <c r="AD547" s="591"/>
      <c r="AE547" s="591"/>
    </row>
    <row r="548" spans="1:31" s="1221" customFormat="1" x14ac:dyDescent="0.15">
      <c r="A548" s="1211"/>
      <c r="B548" s="1212"/>
      <c r="C548" s="1230"/>
      <c r="D548" s="1231"/>
      <c r="E548" s="1232"/>
      <c r="F548" s="1216"/>
      <c r="G548" s="1217"/>
      <c r="H548" s="1211"/>
      <c r="I548" s="1218"/>
      <c r="J548" s="1219"/>
      <c r="K548" s="1219"/>
      <c r="L548" s="1220"/>
      <c r="M548" s="1220"/>
      <c r="N548" s="1276"/>
      <c r="P548" s="1222"/>
      <c r="R548" s="429"/>
      <c r="S548" s="1231"/>
      <c r="T548" s="1231"/>
      <c r="U548" s="1225"/>
      <c r="V548" s="591"/>
      <c r="W548" s="591"/>
      <c r="X548" s="591"/>
      <c r="Y548" s="591"/>
      <c r="Z548" s="591"/>
      <c r="AA548" s="591"/>
      <c r="AB548" s="591"/>
      <c r="AC548" s="591"/>
      <c r="AD548" s="591"/>
      <c r="AE548" s="591"/>
    </row>
    <row r="549" spans="1:31" s="1221" customFormat="1" x14ac:dyDescent="0.15">
      <c r="A549" s="1211"/>
      <c r="B549" s="1212"/>
      <c r="C549" s="1230"/>
      <c r="D549" s="1231"/>
      <c r="E549" s="1232"/>
      <c r="F549" s="1216"/>
      <c r="G549" s="1217"/>
      <c r="H549" s="1211"/>
      <c r="I549" s="1218"/>
      <c r="J549" s="1219"/>
      <c r="K549" s="1219"/>
      <c r="L549" s="1220"/>
      <c r="M549" s="1220"/>
      <c r="N549" s="1276"/>
      <c r="P549" s="1222"/>
      <c r="R549" s="429"/>
      <c r="S549" s="1231"/>
      <c r="T549" s="1231"/>
      <c r="U549" s="1225"/>
      <c r="V549" s="591"/>
      <c r="W549" s="591"/>
      <c r="X549" s="591"/>
      <c r="Y549" s="591"/>
      <c r="Z549" s="591"/>
      <c r="AA549" s="591"/>
      <c r="AB549" s="591"/>
      <c r="AC549" s="591"/>
      <c r="AD549" s="591"/>
      <c r="AE549" s="591"/>
    </row>
    <row r="550" spans="1:31" s="1221" customFormat="1" x14ac:dyDescent="0.15">
      <c r="A550" s="1211"/>
      <c r="B550" s="1212"/>
      <c r="C550" s="1230"/>
      <c r="D550" s="1231"/>
      <c r="E550" s="1232"/>
      <c r="F550" s="1216"/>
      <c r="G550" s="1217"/>
      <c r="H550" s="1211"/>
      <c r="I550" s="1218"/>
      <c r="J550" s="1219"/>
      <c r="K550" s="1219"/>
      <c r="L550" s="1220"/>
      <c r="M550" s="1220"/>
      <c r="N550" s="1276"/>
      <c r="P550" s="1222"/>
      <c r="R550" s="429"/>
      <c r="S550" s="1231"/>
      <c r="T550" s="1231"/>
      <c r="U550" s="1225"/>
      <c r="V550" s="591"/>
      <c r="W550" s="591"/>
      <c r="X550" s="591"/>
      <c r="Y550" s="591"/>
      <c r="Z550" s="591"/>
      <c r="AA550" s="591"/>
      <c r="AB550" s="591"/>
      <c r="AC550" s="591"/>
      <c r="AD550" s="591"/>
      <c r="AE550" s="591"/>
    </row>
    <row r="551" spans="1:31" s="1221" customFormat="1" x14ac:dyDescent="0.15">
      <c r="A551" s="1211"/>
      <c r="B551" s="1212"/>
      <c r="C551" s="1230"/>
      <c r="D551" s="1231"/>
      <c r="E551" s="1232"/>
      <c r="F551" s="1216"/>
      <c r="G551" s="1217"/>
      <c r="H551" s="1211"/>
      <c r="I551" s="1218"/>
      <c r="J551" s="1219"/>
      <c r="K551" s="1219"/>
      <c r="L551" s="1220"/>
      <c r="M551" s="1220"/>
      <c r="N551" s="1276"/>
      <c r="P551" s="1222"/>
      <c r="R551" s="429"/>
      <c r="S551" s="1231"/>
      <c r="T551" s="1231"/>
      <c r="U551" s="1225"/>
      <c r="V551" s="591"/>
      <c r="W551" s="591"/>
      <c r="X551" s="591"/>
      <c r="Y551" s="591"/>
      <c r="Z551" s="591"/>
      <c r="AA551" s="591"/>
      <c r="AB551" s="591"/>
      <c r="AC551" s="591"/>
      <c r="AD551" s="591"/>
      <c r="AE551" s="591"/>
    </row>
    <row r="552" spans="1:31" s="1221" customFormat="1" x14ac:dyDescent="0.15">
      <c r="A552" s="1211"/>
      <c r="B552" s="1212"/>
      <c r="C552" s="1230"/>
      <c r="D552" s="1231"/>
      <c r="E552" s="1232"/>
      <c r="F552" s="1216"/>
      <c r="G552" s="1217"/>
      <c r="H552" s="1211"/>
      <c r="I552" s="1218"/>
      <c r="J552" s="1219"/>
      <c r="K552" s="1219"/>
      <c r="L552" s="1220"/>
      <c r="M552" s="1220"/>
      <c r="N552" s="1276"/>
      <c r="P552" s="1222"/>
      <c r="R552" s="429"/>
      <c r="S552" s="1231"/>
      <c r="T552" s="1231"/>
      <c r="U552" s="1225"/>
      <c r="V552" s="591"/>
      <c r="W552" s="591"/>
      <c r="X552" s="591"/>
      <c r="Y552" s="591"/>
      <c r="Z552" s="591"/>
      <c r="AA552" s="591"/>
      <c r="AB552" s="591"/>
      <c r="AC552" s="591"/>
      <c r="AD552" s="591"/>
      <c r="AE552" s="591"/>
    </row>
    <row r="553" spans="1:31" s="1221" customFormat="1" x14ac:dyDescent="0.15">
      <c r="A553" s="1211"/>
      <c r="B553" s="1212"/>
      <c r="C553" s="1230"/>
      <c r="D553" s="1231"/>
      <c r="E553" s="1232"/>
      <c r="F553" s="1216"/>
      <c r="G553" s="1217"/>
      <c r="H553" s="1211"/>
      <c r="I553" s="1218"/>
      <c r="J553" s="1219"/>
      <c r="K553" s="1219"/>
      <c r="L553" s="1220"/>
      <c r="M553" s="1220"/>
      <c r="N553" s="1276"/>
      <c r="P553" s="1222"/>
      <c r="R553" s="429"/>
      <c r="S553" s="1231"/>
      <c r="T553" s="1231"/>
      <c r="U553" s="1225"/>
      <c r="V553" s="591"/>
      <c r="W553" s="591"/>
      <c r="X553" s="591"/>
      <c r="Y553" s="591"/>
      <c r="Z553" s="591"/>
      <c r="AA553" s="591"/>
      <c r="AB553" s="591"/>
      <c r="AC553" s="591"/>
      <c r="AD553" s="591"/>
      <c r="AE553" s="591"/>
    </row>
    <row r="554" spans="1:31" s="1221" customFormat="1" x14ac:dyDescent="0.15">
      <c r="A554" s="1211"/>
      <c r="B554" s="1212"/>
      <c r="C554" s="1230"/>
      <c r="D554" s="1231"/>
      <c r="E554" s="1232"/>
      <c r="F554" s="1216"/>
      <c r="G554" s="1217"/>
      <c r="H554" s="1211"/>
      <c r="I554" s="1218"/>
      <c r="J554" s="1219"/>
      <c r="K554" s="1219"/>
      <c r="L554" s="1220"/>
      <c r="M554" s="1220"/>
      <c r="N554" s="1276"/>
      <c r="P554" s="1222"/>
      <c r="R554" s="429"/>
      <c r="S554" s="1231"/>
      <c r="T554" s="1231"/>
      <c r="U554" s="1225"/>
      <c r="V554" s="591"/>
      <c r="W554" s="591"/>
      <c r="X554" s="591"/>
      <c r="Y554" s="591"/>
      <c r="Z554" s="591"/>
      <c r="AA554" s="591"/>
      <c r="AB554" s="591"/>
      <c r="AC554" s="591"/>
      <c r="AD554" s="591"/>
      <c r="AE554" s="591"/>
    </row>
    <row r="555" spans="1:31" s="1221" customFormat="1" x14ac:dyDescent="0.15">
      <c r="A555" s="1211"/>
      <c r="B555" s="1212"/>
      <c r="C555" s="1230"/>
      <c r="D555" s="1231"/>
      <c r="E555" s="1232"/>
      <c r="F555" s="1216"/>
      <c r="G555" s="1217"/>
      <c r="H555" s="1211"/>
      <c r="I555" s="1218"/>
      <c r="J555" s="1219"/>
      <c r="K555" s="1219"/>
      <c r="L555" s="1220"/>
      <c r="M555" s="1220"/>
      <c r="N555" s="1276"/>
      <c r="P555" s="1222"/>
      <c r="R555" s="429"/>
      <c r="S555" s="1231"/>
      <c r="T555" s="1231"/>
      <c r="U555" s="1225"/>
      <c r="V555" s="591"/>
      <c r="W555" s="591"/>
      <c r="X555" s="591"/>
      <c r="Y555" s="591"/>
      <c r="Z555" s="591"/>
      <c r="AA555" s="591"/>
      <c r="AB555" s="591"/>
      <c r="AC555" s="591"/>
      <c r="AD555" s="591"/>
      <c r="AE555" s="591"/>
    </row>
    <row r="556" spans="1:31" s="1221" customFormat="1" x14ac:dyDescent="0.15">
      <c r="A556" s="1211"/>
      <c r="B556" s="1212"/>
      <c r="C556" s="1230"/>
      <c r="D556" s="1231"/>
      <c r="E556" s="1232"/>
      <c r="F556" s="1216"/>
      <c r="G556" s="1217"/>
      <c r="H556" s="1211"/>
      <c r="I556" s="1218"/>
      <c r="J556" s="1219"/>
      <c r="K556" s="1219"/>
      <c r="L556" s="1220"/>
      <c r="M556" s="1220"/>
      <c r="N556" s="1276"/>
      <c r="P556" s="1222"/>
      <c r="R556" s="429"/>
      <c r="S556" s="1231"/>
      <c r="T556" s="1231"/>
      <c r="U556" s="1225"/>
      <c r="V556" s="591"/>
      <c r="W556" s="591"/>
      <c r="X556" s="591"/>
      <c r="Y556" s="591"/>
      <c r="Z556" s="591"/>
      <c r="AA556" s="591"/>
      <c r="AB556" s="591"/>
      <c r="AC556" s="591"/>
      <c r="AD556" s="591"/>
      <c r="AE556" s="591"/>
    </row>
    <row r="557" spans="1:31" s="1221" customFormat="1" x14ac:dyDescent="0.15">
      <c r="A557" s="1211"/>
      <c r="B557" s="1212"/>
      <c r="C557" s="1230"/>
      <c r="D557" s="1231"/>
      <c r="E557" s="1232"/>
      <c r="F557" s="1216"/>
      <c r="G557" s="1217"/>
      <c r="H557" s="1211"/>
      <c r="I557" s="1218"/>
      <c r="J557" s="1219"/>
      <c r="K557" s="1219"/>
      <c r="L557" s="1220"/>
      <c r="M557" s="1220"/>
      <c r="N557" s="1276"/>
      <c r="P557" s="1222"/>
      <c r="R557" s="429"/>
      <c r="S557" s="1231"/>
      <c r="T557" s="1231"/>
      <c r="U557" s="1225"/>
      <c r="V557" s="591"/>
      <c r="W557" s="591"/>
      <c r="X557" s="591"/>
      <c r="Y557" s="591"/>
      <c r="Z557" s="591"/>
      <c r="AA557" s="591"/>
      <c r="AB557" s="591"/>
      <c r="AC557" s="591"/>
      <c r="AD557" s="591"/>
      <c r="AE557" s="591"/>
    </row>
    <row r="558" spans="1:31" s="1221" customFormat="1" x14ac:dyDescent="0.15">
      <c r="A558" s="1211"/>
      <c r="B558" s="1212"/>
      <c r="C558" s="1230"/>
      <c r="D558" s="1231"/>
      <c r="E558" s="1232"/>
      <c r="F558" s="1216"/>
      <c r="G558" s="1217"/>
      <c r="H558" s="1211"/>
      <c r="I558" s="1218"/>
      <c r="J558" s="1219"/>
      <c r="K558" s="1219"/>
      <c r="L558" s="1220"/>
      <c r="M558" s="1220"/>
      <c r="N558" s="1276"/>
      <c r="P558" s="1222"/>
      <c r="R558" s="429"/>
      <c r="S558" s="1231"/>
      <c r="T558" s="1231"/>
      <c r="U558" s="1225"/>
      <c r="V558" s="591"/>
      <c r="W558" s="591"/>
      <c r="X558" s="591"/>
      <c r="Y558" s="591"/>
      <c r="Z558" s="591"/>
      <c r="AA558" s="591"/>
      <c r="AB558" s="591"/>
      <c r="AC558" s="591"/>
      <c r="AD558" s="591"/>
      <c r="AE558" s="591"/>
    </row>
    <row r="559" spans="1:31" s="1221" customFormat="1" x14ac:dyDescent="0.15">
      <c r="A559" s="1211"/>
      <c r="B559" s="1212"/>
      <c r="C559" s="1230"/>
      <c r="D559" s="1231"/>
      <c r="E559" s="1232"/>
      <c r="F559" s="1216"/>
      <c r="G559" s="1217"/>
      <c r="H559" s="1211"/>
      <c r="I559" s="1218"/>
      <c r="J559" s="1219"/>
      <c r="K559" s="1219"/>
      <c r="L559" s="1220"/>
      <c r="M559" s="1220"/>
      <c r="N559" s="1276"/>
      <c r="P559" s="1222"/>
      <c r="R559" s="429"/>
      <c r="S559" s="1231"/>
      <c r="T559" s="1231"/>
      <c r="U559" s="1225"/>
      <c r="V559" s="591"/>
      <c r="W559" s="591"/>
      <c r="X559" s="591"/>
      <c r="Y559" s="591"/>
      <c r="Z559" s="591"/>
      <c r="AA559" s="591"/>
      <c r="AB559" s="591"/>
      <c r="AC559" s="591"/>
      <c r="AD559" s="591"/>
      <c r="AE559" s="591"/>
    </row>
    <row r="560" spans="1:31" s="1221" customFormat="1" x14ac:dyDescent="0.15">
      <c r="A560" s="1211"/>
      <c r="B560" s="1212"/>
      <c r="C560" s="1230"/>
      <c r="D560" s="1231"/>
      <c r="E560" s="1232"/>
      <c r="F560" s="1216"/>
      <c r="G560" s="1217"/>
      <c r="H560" s="1211"/>
      <c r="I560" s="1218"/>
      <c r="J560" s="1219"/>
      <c r="K560" s="1219"/>
      <c r="L560" s="1220"/>
      <c r="M560" s="1220"/>
      <c r="N560" s="1276"/>
      <c r="P560" s="1222"/>
      <c r="R560" s="429"/>
      <c r="S560" s="1231"/>
      <c r="T560" s="1231"/>
      <c r="U560" s="1225"/>
      <c r="V560" s="591"/>
      <c r="W560" s="591"/>
      <c r="X560" s="591"/>
      <c r="Y560" s="591"/>
      <c r="Z560" s="591"/>
      <c r="AA560" s="591"/>
      <c r="AB560" s="591"/>
      <c r="AC560" s="591"/>
      <c r="AD560" s="591"/>
      <c r="AE560" s="591"/>
    </row>
    <row r="561" spans="1:31" s="1221" customFormat="1" x14ac:dyDescent="0.15">
      <c r="A561" s="1211"/>
      <c r="B561" s="1212"/>
      <c r="C561" s="1230"/>
      <c r="D561" s="1231"/>
      <c r="E561" s="1232"/>
      <c r="F561" s="1216"/>
      <c r="G561" s="1217"/>
      <c r="H561" s="1211"/>
      <c r="I561" s="1218"/>
      <c r="J561" s="1219"/>
      <c r="K561" s="1219"/>
      <c r="L561" s="1220"/>
      <c r="M561" s="1220"/>
      <c r="N561" s="1276"/>
      <c r="P561" s="1222"/>
      <c r="R561" s="429"/>
      <c r="S561" s="1231"/>
      <c r="T561" s="1231"/>
      <c r="U561" s="1225"/>
      <c r="V561" s="591"/>
      <c r="W561" s="591"/>
      <c r="X561" s="591"/>
      <c r="Y561" s="591"/>
      <c r="Z561" s="591"/>
      <c r="AA561" s="591"/>
      <c r="AB561" s="591"/>
      <c r="AC561" s="591"/>
      <c r="AD561" s="591"/>
      <c r="AE561" s="591"/>
    </row>
    <row r="562" spans="1:31" s="1221" customFormat="1" x14ac:dyDescent="0.15">
      <c r="A562" s="1211"/>
      <c r="B562" s="1212"/>
      <c r="C562" s="1230"/>
      <c r="D562" s="1231"/>
      <c r="E562" s="1232"/>
      <c r="F562" s="1216"/>
      <c r="G562" s="1217"/>
      <c r="H562" s="1211"/>
      <c r="I562" s="1218"/>
      <c r="J562" s="1219"/>
      <c r="K562" s="1219"/>
      <c r="L562" s="1220"/>
      <c r="M562" s="1220"/>
      <c r="N562" s="1276"/>
      <c r="P562" s="1222"/>
      <c r="R562" s="429"/>
      <c r="S562" s="1231"/>
      <c r="T562" s="1231"/>
      <c r="U562" s="1225"/>
      <c r="V562" s="591"/>
      <c r="W562" s="591"/>
      <c r="X562" s="591"/>
      <c r="Y562" s="591"/>
      <c r="Z562" s="591"/>
      <c r="AA562" s="591"/>
      <c r="AB562" s="591"/>
      <c r="AC562" s="591"/>
      <c r="AD562" s="591"/>
      <c r="AE562" s="591"/>
    </row>
    <row r="563" spans="1:31" s="1221" customFormat="1" x14ac:dyDescent="0.15">
      <c r="A563" s="1211"/>
      <c r="B563" s="1212"/>
      <c r="C563" s="1230"/>
      <c r="D563" s="1231"/>
      <c r="E563" s="1232"/>
      <c r="F563" s="1216"/>
      <c r="G563" s="1217"/>
      <c r="H563" s="1211"/>
      <c r="I563" s="1218"/>
      <c r="J563" s="1219"/>
      <c r="K563" s="1219"/>
      <c r="L563" s="1220"/>
      <c r="M563" s="1220"/>
      <c r="N563" s="1276"/>
      <c r="P563" s="1222"/>
      <c r="R563" s="429"/>
      <c r="S563" s="1231"/>
      <c r="T563" s="1231"/>
      <c r="U563" s="1225"/>
      <c r="V563" s="591"/>
      <c r="W563" s="591"/>
      <c r="X563" s="591"/>
      <c r="Y563" s="591"/>
      <c r="Z563" s="591"/>
      <c r="AA563" s="591"/>
      <c r="AB563" s="591"/>
      <c r="AC563" s="591"/>
      <c r="AD563" s="591"/>
      <c r="AE563" s="591"/>
    </row>
    <row r="564" spans="1:31" s="1221" customFormat="1" x14ac:dyDescent="0.15">
      <c r="A564" s="1211"/>
      <c r="B564" s="1212"/>
      <c r="C564" s="1230"/>
      <c r="D564" s="1231"/>
      <c r="E564" s="1232"/>
      <c r="F564" s="1216"/>
      <c r="G564" s="1217"/>
      <c r="H564" s="1211"/>
      <c r="I564" s="1218"/>
      <c r="J564" s="1219"/>
      <c r="K564" s="1219"/>
      <c r="L564" s="1220"/>
      <c r="M564" s="1220"/>
      <c r="N564" s="1276"/>
      <c r="P564" s="1222"/>
      <c r="R564" s="429"/>
      <c r="S564" s="1231"/>
      <c r="T564" s="1231"/>
      <c r="U564" s="1225"/>
      <c r="V564" s="591"/>
      <c r="W564" s="591"/>
      <c r="X564" s="591"/>
      <c r="Y564" s="591"/>
      <c r="Z564" s="591"/>
      <c r="AA564" s="591"/>
      <c r="AB564" s="591"/>
      <c r="AC564" s="591"/>
      <c r="AD564" s="591"/>
      <c r="AE564" s="591"/>
    </row>
    <row r="565" spans="1:31" s="1221" customFormat="1" x14ac:dyDescent="0.15">
      <c r="A565" s="1211"/>
      <c r="B565" s="1212"/>
      <c r="C565" s="1230"/>
      <c r="D565" s="1231"/>
      <c r="E565" s="1232"/>
      <c r="F565" s="1216"/>
      <c r="G565" s="1217"/>
      <c r="H565" s="1211"/>
      <c r="I565" s="1218"/>
      <c r="J565" s="1219"/>
      <c r="K565" s="1219"/>
      <c r="L565" s="1220"/>
      <c r="M565" s="1220"/>
      <c r="N565" s="1276"/>
      <c r="P565" s="1222"/>
      <c r="R565" s="429"/>
      <c r="S565" s="1231"/>
      <c r="T565" s="1231"/>
      <c r="U565" s="1225"/>
      <c r="V565" s="591"/>
      <c r="W565" s="591"/>
      <c r="X565" s="591"/>
      <c r="Y565" s="591"/>
      <c r="Z565" s="591"/>
      <c r="AA565" s="591"/>
      <c r="AB565" s="591"/>
      <c r="AC565" s="591"/>
      <c r="AD565" s="591"/>
      <c r="AE565" s="591"/>
    </row>
    <row r="566" spans="1:31" s="1221" customFormat="1" x14ac:dyDescent="0.15">
      <c r="A566" s="1211"/>
      <c r="B566" s="1212"/>
      <c r="C566" s="1230"/>
      <c r="D566" s="1231"/>
      <c r="E566" s="1232"/>
      <c r="F566" s="1216"/>
      <c r="G566" s="1217"/>
      <c r="H566" s="1211"/>
      <c r="I566" s="1218"/>
      <c r="J566" s="1219"/>
      <c r="K566" s="1219"/>
      <c r="L566" s="1220"/>
      <c r="M566" s="1220"/>
      <c r="N566" s="1276"/>
      <c r="P566" s="1222"/>
      <c r="R566" s="429"/>
      <c r="S566" s="1231"/>
      <c r="T566" s="1231"/>
      <c r="U566" s="1225"/>
      <c r="V566" s="591"/>
      <c r="W566" s="591"/>
      <c r="X566" s="591"/>
      <c r="Y566" s="591"/>
      <c r="Z566" s="591"/>
      <c r="AA566" s="591"/>
      <c r="AB566" s="591"/>
      <c r="AC566" s="591"/>
      <c r="AD566" s="591"/>
      <c r="AE566" s="591"/>
    </row>
    <row r="567" spans="1:31" s="1221" customFormat="1" x14ac:dyDescent="0.15">
      <c r="A567" s="1211"/>
      <c r="B567" s="1212"/>
      <c r="C567" s="1230"/>
      <c r="D567" s="1231"/>
      <c r="E567" s="1232"/>
      <c r="F567" s="1216"/>
      <c r="G567" s="1217"/>
      <c r="H567" s="1211"/>
      <c r="I567" s="1218"/>
      <c r="J567" s="1219"/>
      <c r="K567" s="1219"/>
      <c r="L567" s="1220"/>
      <c r="M567" s="1220"/>
      <c r="N567" s="1276"/>
      <c r="P567" s="1222"/>
      <c r="R567" s="429"/>
      <c r="S567" s="1231"/>
      <c r="T567" s="1231"/>
      <c r="U567" s="1225"/>
      <c r="V567" s="591"/>
      <c r="W567" s="591"/>
      <c r="X567" s="591"/>
      <c r="Y567" s="591"/>
      <c r="Z567" s="591"/>
      <c r="AA567" s="591"/>
      <c r="AB567" s="591"/>
      <c r="AC567" s="591"/>
      <c r="AD567" s="591"/>
      <c r="AE567" s="591"/>
    </row>
    <row r="568" spans="1:31" s="1221" customFormat="1" x14ac:dyDescent="0.15">
      <c r="A568" s="1211"/>
      <c r="B568" s="1212"/>
      <c r="C568" s="1230"/>
      <c r="D568" s="1231"/>
      <c r="E568" s="1232"/>
      <c r="F568" s="1216"/>
      <c r="G568" s="1217"/>
      <c r="H568" s="1211"/>
      <c r="I568" s="1218"/>
      <c r="J568" s="1219"/>
      <c r="K568" s="1219"/>
      <c r="L568" s="1220"/>
      <c r="M568" s="1220"/>
      <c r="N568" s="1276"/>
      <c r="P568" s="1222"/>
      <c r="R568" s="429"/>
      <c r="S568" s="1231"/>
      <c r="T568" s="1231"/>
      <c r="U568" s="1225"/>
      <c r="V568" s="591"/>
      <c r="W568" s="591"/>
      <c r="X568" s="591"/>
      <c r="Y568" s="591"/>
      <c r="Z568" s="591"/>
      <c r="AA568" s="591"/>
      <c r="AB568" s="591"/>
      <c r="AC568" s="591"/>
      <c r="AD568" s="591"/>
      <c r="AE568" s="591"/>
    </row>
    <row r="569" spans="1:31" s="1221" customFormat="1" x14ac:dyDescent="0.15">
      <c r="A569" s="1211"/>
      <c r="B569" s="1212"/>
      <c r="C569" s="1230"/>
      <c r="D569" s="1231"/>
      <c r="E569" s="1232"/>
      <c r="F569" s="1216"/>
      <c r="G569" s="1217"/>
      <c r="H569" s="1211"/>
      <c r="I569" s="1218"/>
      <c r="J569" s="1219"/>
      <c r="K569" s="1219"/>
      <c r="L569" s="1220"/>
      <c r="M569" s="1220"/>
      <c r="N569" s="1276"/>
      <c r="P569" s="1222"/>
      <c r="R569" s="429"/>
      <c r="S569" s="1231"/>
      <c r="T569" s="1231"/>
      <c r="U569" s="1225"/>
      <c r="V569" s="591"/>
      <c r="W569" s="591"/>
      <c r="X569" s="591"/>
      <c r="Y569" s="591"/>
      <c r="Z569" s="591"/>
      <c r="AA569" s="591"/>
      <c r="AB569" s="591"/>
      <c r="AC569" s="591"/>
      <c r="AD569" s="591"/>
      <c r="AE569" s="591"/>
    </row>
    <row r="570" spans="1:31" s="1221" customFormat="1" x14ac:dyDescent="0.15">
      <c r="A570" s="1211"/>
      <c r="B570" s="1212"/>
      <c r="C570" s="1230"/>
      <c r="D570" s="1231"/>
      <c r="E570" s="1232"/>
      <c r="F570" s="1216"/>
      <c r="G570" s="1217"/>
      <c r="H570" s="1211"/>
      <c r="I570" s="1218"/>
      <c r="J570" s="1219"/>
      <c r="K570" s="1219"/>
      <c r="L570" s="1220"/>
      <c r="M570" s="1220"/>
      <c r="N570" s="1276"/>
      <c r="P570" s="1222"/>
      <c r="R570" s="429"/>
      <c r="S570" s="1231"/>
      <c r="T570" s="1231"/>
      <c r="U570" s="1225"/>
      <c r="V570" s="591"/>
      <c r="W570" s="591"/>
      <c r="X570" s="591"/>
      <c r="Y570" s="591"/>
      <c r="Z570" s="591"/>
      <c r="AA570" s="591"/>
      <c r="AB570" s="591"/>
      <c r="AC570" s="591"/>
      <c r="AD570" s="591"/>
      <c r="AE570" s="591"/>
    </row>
    <row r="571" spans="1:31" s="1221" customFormat="1" x14ac:dyDescent="0.15">
      <c r="A571" s="1211"/>
      <c r="B571" s="1212"/>
      <c r="C571" s="1230"/>
      <c r="D571" s="1231"/>
      <c r="E571" s="1232"/>
      <c r="F571" s="1216"/>
      <c r="G571" s="1217"/>
      <c r="H571" s="1211"/>
      <c r="I571" s="1218"/>
      <c r="J571" s="1219"/>
      <c r="K571" s="1219"/>
      <c r="L571" s="1220"/>
      <c r="M571" s="1220"/>
      <c r="N571" s="1276"/>
      <c r="O571" s="1222"/>
      <c r="P571" s="1222"/>
      <c r="R571" s="429"/>
      <c r="S571" s="1231"/>
      <c r="T571" s="1231"/>
      <c r="U571" s="1225"/>
      <c r="V571" s="591"/>
      <c r="W571" s="591"/>
      <c r="X571" s="591"/>
      <c r="Y571" s="591"/>
      <c r="Z571" s="591"/>
      <c r="AA571" s="591"/>
      <c r="AB571" s="591"/>
      <c r="AC571" s="591"/>
      <c r="AD571" s="591"/>
      <c r="AE571" s="591"/>
    </row>
    <row r="572" spans="1:31" s="1221" customFormat="1" x14ac:dyDescent="0.15">
      <c r="A572" s="1211"/>
      <c r="B572" s="1212"/>
      <c r="C572" s="1230"/>
      <c r="D572" s="1231"/>
      <c r="E572" s="1232"/>
      <c r="F572" s="1216"/>
      <c r="G572" s="1217"/>
      <c r="H572" s="1211"/>
      <c r="I572" s="1218"/>
      <c r="J572" s="1219"/>
      <c r="K572" s="1219"/>
      <c r="L572" s="1220"/>
      <c r="M572" s="1220"/>
      <c r="N572" s="1276"/>
      <c r="P572" s="1222"/>
      <c r="R572" s="429"/>
      <c r="S572" s="1231"/>
      <c r="T572" s="1231"/>
      <c r="U572" s="1225"/>
      <c r="V572" s="591"/>
      <c r="W572" s="591"/>
      <c r="X572" s="591"/>
      <c r="Y572" s="591"/>
      <c r="Z572" s="591"/>
      <c r="AA572" s="591"/>
      <c r="AB572" s="591"/>
      <c r="AC572" s="591"/>
      <c r="AD572" s="591"/>
      <c r="AE572" s="591"/>
    </row>
    <row r="573" spans="1:31" s="1221" customFormat="1" x14ac:dyDescent="0.15">
      <c r="A573" s="1211"/>
      <c r="B573" s="1212"/>
      <c r="C573" s="1230"/>
      <c r="D573" s="1231"/>
      <c r="E573" s="1232"/>
      <c r="F573" s="1216"/>
      <c r="G573" s="1217"/>
      <c r="H573" s="1211"/>
      <c r="I573" s="1218"/>
      <c r="J573" s="1219"/>
      <c r="K573" s="1219"/>
      <c r="L573" s="1220"/>
      <c r="M573" s="1220"/>
      <c r="N573" s="1276"/>
      <c r="P573" s="1222"/>
      <c r="R573" s="429"/>
      <c r="S573" s="1231"/>
      <c r="T573" s="1231"/>
      <c r="U573" s="1225"/>
      <c r="V573" s="591"/>
      <c r="W573" s="591"/>
      <c r="X573" s="591"/>
      <c r="Y573" s="591"/>
      <c r="Z573" s="591"/>
      <c r="AA573" s="591"/>
      <c r="AB573" s="591"/>
      <c r="AC573" s="591"/>
      <c r="AD573" s="591"/>
      <c r="AE573" s="591"/>
    </row>
    <row r="574" spans="1:31" s="1221" customFormat="1" x14ac:dyDescent="0.15">
      <c r="A574" s="1211"/>
      <c r="B574" s="1212"/>
      <c r="C574" s="1230"/>
      <c r="D574" s="1231"/>
      <c r="E574" s="1232"/>
      <c r="F574" s="1216"/>
      <c r="G574" s="1217"/>
      <c r="H574" s="1211"/>
      <c r="I574" s="1218"/>
      <c r="J574" s="1219"/>
      <c r="K574" s="1219"/>
      <c r="L574" s="1220"/>
      <c r="M574" s="1220"/>
      <c r="N574" s="1276"/>
      <c r="P574" s="1222"/>
      <c r="R574" s="429"/>
      <c r="S574" s="1231"/>
      <c r="T574" s="1231"/>
      <c r="U574" s="1225"/>
      <c r="V574" s="591"/>
      <c r="W574" s="591"/>
      <c r="X574" s="591"/>
      <c r="Y574" s="591"/>
      <c r="Z574" s="591"/>
      <c r="AA574" s="591"/>
      <c r="AB574" s="591"/>
      <c r="AC574" s="591"/>
      <c r="AD574" s="591"/>
      <c r="AE574" s="591"/>
    </row>
    <row r="575" spans="1:31" s="1221" customFormat="1" x14ac:dyDescent="0.15">
      <c r="A575" s="1211"/>
      <c r="B575" s="1212"/>
      <c r="C575" s="1230"/>
      <c r="D575" s="1231"/>
      <c r="E575" s="1232"/>
      <c r="F575" s="1216"/>
      <c r="G575" s="1217"/>
      <c r="H575" s="1211"/>
      <c r="I575" s="1218"/>
      <c r="J575" s="1219"/>
      <c r="K575" s="1219"/>
      <c r="L575" s="1220"/>
      <c r="M575" s="1220"/>
      <c r="N575" s="1276"/>
      <c r="P575" s="1222"/>
      <c r="R575" s="429"/>
      <c r="S575" s="1231"/>
      <c r="T575" s="1231"/>
      <c r="U575" s="1225"/>
      <c r="V575" s="591"/>
      <c r="W575" s="591"/>
      <c r="X575" s="591"/>
      <c r="Y575" s="591"/>
      <c r="Z575" s="591"/>
      <c r="AA575" s="591"/>
      <c r="AB575" s="591"/>
      <c r="AC575" s="591"/>
      <c r="AD575" s="591"/>
      <c r="AE575" s="591"/>
    </row>
    <row r="576" spans="1:31" s="1221" customFormat="1" x14ac:dyDescent="0.15">
      <c r="A576" s="1211"/>
      <c r="B576" s="1212"/>
      <c r="C576" s="1230"/>
      <c r="D576" s="1231"/>
      <c r="E576" s="1232"/>
      <c r="F576" s="1216"/>
      <c r="G576" s="1217"/>
      <c r="H576" s="1211"/>
      <c r="I576" s="1218"/>
      <c r="J576" s="1219"/>
      <c r="K576" s="1219"/>
      <c r="L576" s="1220"/>
      <c r="M576" s="1220"/>
      <c r="N576" s="1276"/>
      <c r="P576" s="1222"/>
      <c r="R576" s="429"/>
      <c r="S576" s="1231"/>
      <c r="T576" s="1231"/>
      <c r="U576" s="1225"/>
      <c r="V576" s="591"/>
      <c r="W576" s="591"/>
      <c r="X576" s="591"/>
      <c r="Y576" s="591"/>
      <c r="Z576" s="591"/>
      <c r="AA576" s="591"/>
      <c r="AB576" s="591"/>
      <c r="AC576" s="591"/>
      <c r="AD576" s="591"/>
      <c r="AE576" s="591"/>
    </row>
    <row r="577" spans="1:31" s="1221" customFormat="1" x14ac:dyDescent="0.15">
      <c r="A577" s="1211"/>
      <c r="B577" s="1212"/>
      <c r="C577" s="1230"/>
      <c r="D577" s="1231"/>
      <c r="E577" s="1232"/>
      <c r="F577" s="1216"/>
      <c r="G577" s="1217"/>
      <c r="H577" s="1211"/>
      <c r="I577" s="1218"/>
      <c r="J577" s="1219"/>
      <c r="K577" s="1219"/>
      <c r="L577" s="1220"/>
      <c r="M577" s="1220"/>
      <c r="N577" s="1276"/>
      <c r="P577" s="1222"/>
      <c r="R577" s="429"/>
      <c r="S577" s="1231"/>
      <c r="T577" s="1231"/>
      <c r="U577" s="1225"/>
      <c r="V577" s="591"/>
      <c r="W577" s="591"/>
      <c r="X577" s="591"/>
      <c r="Y577" s="591"/>
      <c r="Z577" s="591"/>
      <c r="AA577" s="591"/>
      <c r="AB577" s="591"/>
      <c r="AC577" s="591"/>
      <c r="AD577" s="591"/>
      <c r="AE577" s="591"/>
    </row>
    <row r="578" spans="1:31" s="1221" customFormat="1" x14ac:dyDescent="0.15">
      <c r="A578" s="1211"/>
      <c r="B578" s="1212"/>
      <c r="C578" s="1230"/>
      <c r="D578" s="1231"/>
      <c r="E578" s="1232"/>
      <c r="F578" s="1216"/>
      <c r="G578" s="1217"/>
      <c r="H578" s="1211"/>
      <c r="I578" s="1218"/>
      <c r="J578" s="1219"/>
      <c r="K578" s="1219"/>
      <c r="L578" s="1220"/>
      <c r="M578" s="1220"/>
      <c r="N578" s="1276"/>
      <c r="P578" s="1222"/>
      <c r="R578" s="429"/>
      <c r="S578" s="1231"/>
      <c r="T578" s="1231"/>
      <c r="U578" s="1225"/>
      <c r="V578" s="591"/>
      <c r="W578" s="591"/>
      <c r="X578" s="591"/>
      <c r="Y578" s="591"/>
      <c r="Z578" s="591"/>
      <c r="AA578" s="591"/>
      <c r="AB578" s="591"/>
      <c r="AC578" s="591"/>
      <c r="AD578" s="591"/>
      <c r="AE578" s="591"/>
    </row>
    <row r="579" spans="1:31" s="1221" customFormat="1" x14ac:dyDescent="0.15">
      <c r="A579" s="1211"/>
      <c r="B579" s="1212"/>
      <c r="C579" s="1230"/>
      <c r="D579" s="1231"/>
      <c r="E579" s="1232"/>
      <c r="F579" s="1216"/>
      <c r="G579" s="1217"/>
      <c r="H579" s="1211"/>
      <c r="I579" s="1218"/>
      <c r="J579" s="1219"/>
      <c r="K579" s="1219"/>
      <c r="L579" s="1220"/>
      <c r="M579" s="1220"/>
      <c r="N579" s="1276"/>
      <c r="P579" s="1222"/>
      <c r="R579" s="429"/>
      <c r="S579" s="1231"/>
      <c r="T579" s="1231"/>
      <c r="U579" s="1225"/>
      <c r="V579" s="591"/>
      <c r="W579" s="591"/>
      <c r="X579" s="591"/>
      <c r="Y579" s="591"/>
      <c r="Z579" s="591"/>
      <c r="AA579" s="591"/>
      <c r="AB579" s="591"/>
      <c r="AC579" s="591"/>
      <c r="AD579" s="591"/>
      <c r="AE579" s="591"/>
    </row>
    <row r="580" spans="1:31" s="1221" customFormat="1" x14ac:dyDescent="0.15">
      <c r="A580" s="1211"/>
      <c r="B580" s="1212"/>
      <c r="C580" s="1230"/>
      <c r="D580" s="1231"/>
      <c r="E580" s="1232"/>
      <c r="F580" s="1216"/>
      <c r="G580" s="1217"/>
      <c r="H580" s="1211"/>
      <c r="I580" s="1218"/>
      <c r="J580" s="1219"/>
      <c r="K580" s="1219"/>
      <c r="L580" s="1220"/>
      <c r="M580" s="1220"/>
      <c r="N580" s="1276"/>
      <c r="P580" s="1222"/>
      <c r="R580" s="429"/>
      <c r="S580" s="1231"/>
      <c r="T580" s="1231"/>
      <c r="U580" s="1225"/>
      <c r="V580" s="591"/>
      <c r="W580" s="591"/>
      <c r="X580" s="591"/>
      <c r="Y580" s="591"/>
      <c r="Z580" s="591"/>
      <c r="AA580" s="591"/>
      <c r="AB580" s="591"/>
      <c r="AC580" s="591"/>
      <c r="AD580" s="591"/>
      <c r="AE580" s="591"/>
    </row>
    <row r="581" spans="1:31" s="1221" customFormat="1" x14ac:dyDescent="0.15">
      <c r="A581" s="1211"/>
      <c r="B581" s="1212"/>
      <c r="C581" s="1230"/>
      <c r="D581" s="1231"/>
      <c r="E581" s="1232"/>
      <c r="F581" s="1216"/>
      <c r="G581" s="1217"/>
      <c r="H581" s="1211"/>
      <c r="I581" s="1218"/>
      <c r="J581" s="1219"/>
      <c r="K581" s="1219"/>
      <c r="L581" s="1220"/>
      <c r="M581" s="1220"/>
      <c r="N581" s="1276"/>
      <c r="P581" s="1222"/>
      <c r="R581" s="429"/>
      <c r="S581" s="1231"/>
      <c r="T581" s="1231"/>
      <c r="U581" s="1225"/>
      <c r="V581" s="591"/>
      <c r="W581" s="591"/>
      <c r="X581" s="591"/>
      <c r="Y581" s="591"/>
      <c r="Z581" s="591"/>
      <c r="AA581" s="591"/>
      <c r="AB581" s="591"/>
      <c r="AC581" s="591"/>
      <c r="AD581" s="591"/>
      <c r="AE581" s="591"/>
    </row>
    <row r="582" spans="1:31" s="1221" customFormat="1" x14ac:dyDescent="0.15">
      <c r="A582" s="1211"/>
      <c r="B582" s="1212"/>
      <c r="C582" s="1230"/>
      <c r="D582" s="1231"/>
      <c r="E582" s="1232"/>
      <c r="F582" s="1216"/>
      <c r="G582" s="1217"/>
      <c r="H582" s="1211"/>
      <c r="I582" s="1218"/>
      <c r="J582" s="1219"/>
      <c r="K582" s="1219"/>
      <c r="L582" s="1220"/>
      <c r="M582" s="1220"/>
      <c r="N582" s="1276"/>
      <c r="P582" s="1222"/>
      <c r="R582" s="429"/>
      <c r="S582" s="1231"/>
      <c r="T582" s="1231"/>
      <c r="U582" s="1225"/>
      <c r="V582" s="591"/>
      <c r="W582" s="591"/>
      <c r="X582" s="591"/>
      <c r="Y582" s="591"/>
      <c r="Z582" s="591"/>
      <c r="AA582" s="591"/>
      <c r="AB582" s="591"/>
      <c r="AC582" s="591"/>
      <c r="AD582" s="591"/>
      <c r="AE582" s="591"/>
    </row>
    <row r="583" spans="1:31" s="1221" customFormat="1" x14ac:dyDescent="0.15">
      <c r="A583" s="1211"/>
      <c r="B583" s="1212"/>
      <c r="C583" s="1230"/>
      <c r="D583" s="1231"/>
      <c r="E583" s="1232"/>
      <c r="F583" s="1216"/>
      <c r="G583" s="1217"/>
      <c r="H583" s="1211"/>
      <c r="I583" s="1218"/>
      <c r="J583" s="1219"/>
      <c r="K583" s="1219"/>
      <c r="L583" s="1220"/>
      <c r="M583" s="1220"/>
      <c r="N583" s="1276"/>
      <c r="P583" s="1222"/>
      <c r="R583" s="429"/>
      <c r="S583" s="1231"/>
      <c r="T583" s="1231"/>
      <c r="U583" s="1225"/>
      <c r="V583" s="591"/>
      <c r="W583" s="591"/>
      <c r="X583" s="591"/>
      <c r="Y583" s="591"/>
      <c r="Z583" s="591"/>
      <c r="AA583" s="591"/>
      <c r="AB583" s="591"/>
      <c r="AC583" s="591"/>
      <c r="AD583" s="591"/>
      <c r="AE583" s="591"/>
    </row>
    <row r="584" spans="1:31" s="1221" customFormat="1" x14ac:dyDescent="0.15">
      <c r="A584" s="1211"/>
      <c r="B584" s="1212"/>
      <c r="C584" s="1230"/>
      <c r="D584" s="1231"/>
      <c r="E584" s="1232"/>
      <c r="F584" s="1216"/>
      <c r="G584" s="1217"/>
      <c r="H584" s="1211"/>
      <c r="I584" s="1218"/>
      <c r="J584" s="1219"/>
      <c r="K584" s="1219"/>
      <c r="L584" s="1220"/>
      <c r="M584" s="1220"/>
      <c r="N584" s="1276"/>
      <c r="P584" s="1222"/>
      <c r="R584" s="429"/>
      <c r="S584" s="1231"/>
      <c r="T584" s="1231"/>
      <c r="U584" s="1225"/>
      <c r="V584" s="591"/>
      <c r="W584" s="591"/>
      <c r="X584" s="591"/>
      <c r="Y584" s="591"/>
      <c r="Z584" s="591"/>
      <c r="AA584" s="591"/>
      <c r="AB584" s="591"/>
      <c r="AC584" s="591"/>
      <c r="AD584" s="591"/>
      <c r="AE584" s="591"/>
    </row>
    <row r="585" spans="1:31" s="1221" customFormat="1" x14ac:dyDescent="0.15">
      <c r="A585" s="1211"/>
      <c r="B585" s="1212"/>
      <c r="C585" s="1230"/>
      <c r="D585" s="1231"/>
      <c r="E585" s="1232"/>
      <c r="F585" s="1216"/>
      <c r="G585" s="1217"/>
      <c r="H585" s="1211"/>
      <c r="I585" s="1218"/>
      <c r="J585" s="1219"/>
      <c r="K585" s="1219"/>
      <c r="L585" s="1220"/>
      <c r="M585" s="1220"/>
      <c r="N585" s="1276"/>
      <c r="P585" s="1222"/>
      <c r="R585" s="429"/>
      <c r="S585" s="1231"/>
      <c r="T585" s="1231"/>
      <c r="U585" s="1225"/>
      <c r="V585" s="591"/>
      <c r="W585" s="591"/>
      <c r="X585" s="591"/>
      <c r="Y585" s="591"/>
      <c r="Z585" s="591"/>
      <c r="AA585" s="591"/>
      <c r="AB585" s="591"/>
      <c r="AC585" s="591"/>
      <c r="AD585" s="591"/>
      <c r="AE585" s="591"/>
    </row>
    <row r="586" spans="1:31" s="1221" customFormat="1" x14ac:dyDescent="0.15">
      <c r="A586" s="1211"/>
      <c r="B586" s="1212"/>
      <c r="C586" s="1230"/>
      <c r="D586" s="1231"/>
      <c r="E586" s="1232"/>
      <c r="F586" s="1216"/>
      <c r="G586" s="1217"/>
      <c r="H586" s="1211"/>
      <c r="I586" s="1218"/>
      <c r="J586" s="1219"/>
      <c r="K586" s="1219"/>
      <c r="L586" s="1220"/>
      <c r="M586" s="1220"/>
      <c r="N586" s="1276"/>
      <c r="P586" s="1222"/>
      <c r="R586" s="429"/>
      <c r="S586" s="1231"/>
      <c r="T586" s="1231"/>
      <c r="U586" s="1225"/>
      <c r="V586" s="591"/>
      <c r="W586" s="591"/>
      <c r="X586" s="591"/>
      <c r="Y586" s="591"/>
      <c r="Z586" s="591"/>
      <c r="AA586" s="591"/>
      <c r="AB586" s="591"/>
      <c r="AC586" s="591"/>
      <c r="AD586" s="591"/>
      <c r="AE586" s="591"/>
    </row>
    <row r="587" spans="1:31" s="1221" customFormat="1" x14ac:dyDescent="0.15">
      <c r="A587" s="1211"/>
      <c r="B587" s="1212"/>
      <c r="C587" s="1230"/>
      <c r="D587" s="1231"/>
      <c r="E587" s="1232"/>
      <c r="F587" s="1216"/>
      <c r="G587" s="1217"/>
      <c r="H587" s="1211"/>
      <c r="I587" s="1218"/>
      <c r="J587" s="1219"/>
      <c r="K587" s="1219"/>
      <c r="L587" s="1220"/>
      <c r="M587" s="1220"/>
      <c r="N587" s="1276"/>
      <c r="P587" s="1222"/>
      <c r="R587" s="429"/>
      <c r="S587" s="1231"/>
      <c r="T587" s="1231"/>
      <c r="U587" s="1225"/>
      <c r="V587" s="591"/>
      <c r="W587" s="591"/>
      <c r="X587" s="591"/>
      <c r="Y587" s="591"/>
      <c r="Z587" s="591"/>
      <c r="AA587" s="591"/>
      <c r="AB587" s="591"/>
      <c r="AC587" s="591"/>
      <c r="AD587" s="591"/>
      <c r="AE587" s="591"/>
    </row>
    <row r="588" spans="1:31" s="1221" customFormat="1" x14ac:dyDescent="0.15">
      <c r="A588" s="1211"/>
      <c r="B588" s="1212"/>
      <c r="C588" s="1230"/>
      <c r="D588" s="1231"/>
      <c r="E588" s="1232"/>
      <c r="F588" s="1216"/>
      <c r="G588" s="1217"/>
      <c r="H588" s="1211"/>
      <c r="I588" s="1218"/>
      <c r="J588" s="1219"/>
      <c r="K588" s="1219"/>
      <c r="L588" s="1220"/>
      <c r="M588" s="1220"/>
      <c r="N588" s="1276"/>
      <c r="P588" s="1222"/>
      <c r="R588" s="429"/>
      <c r="S588" s="1231"/>
      <c r="T588" s="1231"/>
      <c r="U588" s="1225"/>
      <c r="V588" s="591"/>
      <c r="W588" s="591"/>
      <c r="X588" s="591"/>
      <c r="Y588" s="591"/>
      <c r="Z588" s="591"/>
      <c r="AA588" s="591"/>
      <c r="AB588" s="591"/>
      <c r="AC588" s="591"/>
      <c r="AD588" s="591"/>
      <c r="AE588" s="591"/>
    </row>
    <row r="589" spans="1:31" s="1221" customFormat="1" x14ac:dyDescent="0.15">
      <c r="A589" s="1211"/>
      <c r="B589" s="1212"/>
      <c r="C589" s="1230"/>
      <c r="D589" s="1231"/>
      <c r="E589" s="1232"/>
      <c r="F589" s="1216"/>
      <c r="G589" s="1217"/>
      <c r="H589" s="1211"/>
      <c r="I589" s="1218"/>
      <c r="J589" s="1219"/>
      <c r="K589" s="1219"/>
      <c r="L589" s="1220"/>
      <c r="M589" s="1220"/>
      <c r="N589" s="1276"/>
      <c r="P589" s="1222"/>
      <c r="R589" s="429"/>
      <c r="S589" s="1231"/>
      <c r="T589" s="1231"/>
      <c r="U589" s="1225"/>
      <c r="V589" s="591"/>
      <c r="W589" s="591"/>
      <c r="X589" s="591"/>
      <c r="Y589" s="591"/>
      <c r="Z589" s="591"/>
      <c r="AA589" s="591"/>
      <c r="AB589" s="591"/>
      <c r="AC589" s="591"/>
      <c r="AD589" s="591"/>
      <c r="AE589" s="591"/>
    </row>
    <row r="590" spans="1:31" s="1221" customFormat="1" x14ac:dyDescent="0.15">
      <c r="A590" s="1211"/>
      <c r="B590" s="1212"/>
      <c r="C590" s="1230"/>
      <c r="D590" s="1231"/>
      <c r="E590" s="1232"/>
      <c r="F590" s="1216"/>
      <c r="G590" s="1217"/>
      <c r="H590" s="1211"/>
      <c r="I590" s="1218"/>
      <c r="J590" s="1219"/>
      <c r="K590" s="1219"/>
      <c r="L590" s="1220"/>
      <c r="M590" s="1220"/>
      <c r="N590" s="1276"/>
      <c r="P590" s="1222"/>
      <c r="R590" s="429"/>
      <c r="S590" s="1231"/>
      <c r="T590" s="1231"/>
      <c r="U590" s="1225"/>
      <c r="V590" s="591"/>
      <c r="W590" s="591"/>
      <c r="X590" s="591"/>
      <c r="Y590" s="591"/>
      <c r="Z590" s="591"/>
      <c r="AA590" s="591"/>
      <c r="AB590" s="591"/>
      <c r="AC590" s="591"/>
      <c r="AD590" s="591"/>
      <c r="AE590" s="591"/>
    </row>
    <row r="591" spans="1:31" s="1221" customFormat="1" x14ac:dyDescent="0.15">
      <c r="A591" s="1211"/>
      <c r="B591" s="1212"/>
      <c r="C591" s="1230"/>
      <c r="D591" s="1231"/>
      <c r="E591" s="1232"/>
      <c r="F591" s="1216"/>
      <c r="G591" s="1217"/>
      <c r="H591" s="1211"/>
      <c r="I591" s="1218"/>
      <c r="J591" s="1219"/>
      <c r="K591" s="1219"/>
      <c r="L591" s="1220"/>
      <c r="M591" s="1220"/>
      <c r="N591" s="1276"/>
      <c r="P591" s="1222"/>
      <c r="R591" s="429"/>
      <c r="S591" s="1231"/>
      <c r="T591" s="1231"/>
      <c r="U591" s="1225"/>
      <c r="V591" s="591"/>
      <c r="W591" s="591"/>
      <c r="X591" s="591"/>
      <c r="Y591" s="591"/>
      <c r="Z591" s="591"/>
      <c r="AA591" s="591"/>
      <c r="AB591" s="591"/>
      <c r="AC591" s="591"/>
      <c r="AD591" s="591"/>
      <c r="AE591" s="591"/>
    </row>
    <row r="592" spans="1:31" s="1221" customFormat="1" x14ac:dyDescent="0.15">
      <c r="A592" s="1211"/>
      <c r="B592" s="1212"/>
      <c r="C592" s="1230"/>
      <c r="D592" s="1231"/>
      <c r="E592" s="1232"/>
      <c r="F592" s="1216"/>
      <c r="G592" s="1217"/>
      <c r="H592" s="1211"/>
      <c r="I592" s="1218"/>
      <c r="J592" s="1219"/>
      <c r="K592" s="1219"/>
      <c r="L592" s="1220"/>
      <c r="M592" s="1220"/>
      <c r="N592" s="1276"/>
      <c r="P592" s="1222"/>
      <c r="R592" s="429"/>
      <c r="S592" s="1231"/>
      <c r="T592" s="1231"/>
      <c r="U592" s="1225"/>
      <c r="V592" s="591"/>
      <c r="W592" s="591"/>
      <c r="X592" s="591"/>
      <c r="Y592" s="591"/>
      <c r="Z592" s="591"/>
      <c r="AA592" s="591"/>
      <c r="AB592" s="591"/>
      <c r="AC592" s="591"/>
      <c r="AD592" s="591"/>
      <c r="AE592" s="591"/>
    </row>
    <row r="593" spans="1:31" s="429" customFormat="1" x14ac:dyDescent="0.15">
      <c r="A593" s="1211"/>
      <c r="B593" s="1212"/>
      <c r="C593" s="1230"/>
      <c r="D593" s="1231"/>
      <c r="E593" s="1232"/>
      <c r="F593" s="1216"/>
      <c r="G593" s="1217"/>
      <c r="H593" s="1211"/>
      <c r="I593" s="1218"/>
      <c r="J593" s="1219"/>
      <c r="K593" s="1219"/>
      <c r="L593" s="1220"/>
      <c r="M593" s="1220"/>
      <c r="N593" s="1276"/>
      <c r="O593" s="1221"/>
      <c r="P593" s="1222"/>
      <c r="Q593" s="1221"/>
      <c r="S593" s="1231"/>
      <c r="T593" s="1231"/>
      <c r="U593" s="1225"/>
      <c r="V593" s="591"/>
      <c r="W593" s="591"/>
      <c r="X593" s="591"/>
      <c r="Y593" s="591"/>
      <c r="Z593" s="591"/>
      <c r="AA593" s="591"/>
      <c r="AB593" s="591"/>
      <c r="AC593" s="591"/>
      <c r="AD593" s="591"/>
      <c r="AE593" s="591"/>
    </row>
    <row r="594" spans="1:31" s="429" customFormat="1" x14ac:dyDescent="0.15">
      <c r="A594" s="1211"/>
      <c r="B594" s="1212"/>
      <c r="C594" s="1230"/>
      <c r="D594" s="1231"/>
      <c r="E594" s="1232"/>
      <c r="F594" s="1216"/>
      <c r="G594" s="1217"/>
      <c r="H594" s="1211"/>
      <c r="I594" s="1218"/>
      <c r="J594" s="1219"/>
      <c r="K594" s="1219"/>
      <c r="L594" s="1220"/>
      <c r="M594" s="1220"/>
      <c r="N594" s="1276"/>
      <c r="O594" s="1221"/>
      <c r="P594" s="1222"/>
      <c r="Q594" s="1221"/>
      <c r="S594" s="1231"/>
      <c r="T594" s="1231"/>
      <c r="U594" s="1225"/>
      <c r="V594" s="591"/>
      <c r="W594" s="591"/>
      <c r="X594" s="591"/>
      <c r="Y594" s="591"/>
      <c r="Z594" s="591"/>
      <c r="AA594" s="591"/>
      <c r="AB594" s="591"/>
      <c r="AC594" s="591"/>
      <c r="AD594" s="591"/>
      <c r="AE594" s="591"/>
    </row>
    <row r="595" spans="1:31" s="429" customFormat="1" x14ac:dyDescent="0.15">
      <c r="A595" s="1211"/>
      <c r="B595" s="1212"/>
      <c r="C595" s="1230"/>
      <c r="D595" s="1231"/>
      <c r="E595" s="1232"/>
      <c r="F595" s="1216"/>
      <c r="G595" s="1217"/>
      <c r="H595" s="1211"/>
      <c r="I595" s="1218"/>
      <c r="J595" s="1219"/>
      <c r="K595" s="1219"/>
      <c r="L595" s="1220"/>
      <c r="M595" s="1220"/>
      <c r="N595" s="1276"/>
      <c r="O595" s="1221"/>
      <c r="P595" s="1222"/>
      <c r="Q595" s="1221"/>
      <c r="S595" s="1231"/>
      <c r="T595" s="1231"/>
      <c r="U595" s="1225"/>
      <c r="V595" s="591"/>
      <c r="W595" s="591"/>
      <c r="X595" s="591"/>
      <c r="Y595" s="591"/>
      <c r="Z595" s="591"/>
      <c r="AA595" s="591"/>
      <c r="AB595" s="591"/>
      <c r="AC595" s="591"/>
      <c r="AD595" s="591"/>
      <c r="AE595" s="591"/>
    </row>
    <row r="596" spans="1:31" s="429" customFormat="1" x14ac:dyDescent="0.15">
      <c r="A596" s="1211"/>
      <c r="B596" s="1212"/>
      <c r="C596" s="1230"/>
      <c r="D596" s="1231"/>
      <c r="E596" s="1232"/>
      <c r="F596" s="1216"/>
      <c r="G596" s="1217"/>
      <c r="H596" s="1211"/>
      <c r="I596" s="1218"/>
      <c r="J596" s="1219"/>
      <c r="K596" s="1219"/>
      <c r="L596" s="1220"/>
      <c r="M596" s="1220"/>
      <c r="N596" s="1276"/>
      <c r="O596" s="1221"/>
      <c r="P596" s="1222"/>
      <c r="Q596" s="1221"/>
      <c r="S596" s="1231"/>
      <c r="T596" s="1231"/>
      <c r="U596" s="1225"/>
      <c r="V596" s="591"/>
      <c r="W596" s="591"/>
      <c r="X596" s="591"/>
      <c r="Y596" s="591"/>
      <c r="Z596" s="591"/>
      <c r="AA596" s="591"/>
      <c r="AB596" s="591"/>
      <c r="AC596" s="591"/>
      <c r="AD596" s="591"/>
      <c r="AE596" s="591"/>
    </row>
    <row r="597" spans="1:31" s="429" customFormat="1" x14ac:dyDescent="0.15">
      <c r="A597" s="1211"/>
      <c r="B597" s="1212"/>
      <c r="C597" s="1230"/>
      <c r="D597" s="1231"/>
      <c r="E597" s="1232"/>
      <c r="F597" s="1216"/>
      <c r="G597" s="1217"/>
      <c r="H597" s="1211"/>
      <c r="I597" s="1218"/>
      <c r="J597" s="1219"/>
      <c r="K597" s="1219"/>
      <c r="L597" s="1220"/>
      <c r="M597" s="1220"/>
      <c r="N597" s="1276"/>
      <c r="O597" s="1221"/>
      <c r="P597" s="1222"/>
      <c r="Q597" s="1221"/>
      <c r="S597" s="1231"/>
      <c r="T597" s="1231"/>
      <c r="U597" s="1225"/>
      <c r="V597" s="591"/>
      <c r="W597" s="591"/>
      <c r="X597" s="591"/>
      <c r="Y597" s="591"/>
      <c r="Z597" s="591"/>
      <c r="AA597" s="591"/>
      <c r="AB597" s="591"/>
      <c r="AC597" s="591"/>
      <c r="AD597" s="591"/>
      <c r="AE597" s="591"/>
    </row>
    <row r="598" spans="1:31" s="429" customFormat="1" x14ac:dyDescent="0.15">
      <c r="A598" s="1211"/>
      <c r="B598" s="1212"/>
      <c r="C598" s="1230"/>
      <c r="D598" s="1231"/>
      <c r="E598" s="1232"/>
      <c r="F598" s="1216"/>
      <c r="G598" s="1217"/>
      <c r="H598" s="1211"/>
      <c r="I598" s="1218"/>
      <c r="J598" s="1219"/>
      <c r="K598" s="1219"/>
      <c r="L598" s="1220"/>
      <c r="M598" s="1220"/>
      <c r="N598" s="1276"/>
      <c r="O598" s="1221"/>
      <c r="P598" s="1222"/>
      <c r="Q598" s="1221"/>
      <c r="S598" s="1231"/>
      <c r="T598" s="1231"/>
      <c r="U598" s="1225"/>
      <c r="V598" s="591"/>
      <c r="W598" s="591"/>
      <c r="X598" s="591"/>
      <c r="Y598" s="591"/>
      <c r="Z598" s="591"/>
      <c r="AA598" s="591"/>
      <c r="AB598" s="591"/>
      <c r="AC598" s="591"/>
      <c r="AD598" s="591"/>
      <c r="AE598" s="591"/>
    </row>
    <row r="599" spans="1:31" s="429" customFormat="1" x14ac:dyDescent="0.15">
      <c r="A599" s="1211"/>
      <c r="B599" s="1212"/>
      <c r="C599" s="1230"/>
      <c r="D599" s="1231"/>
      <c r="E599" s="1232"/>
      <c r="F599" s="1216"/>
      <c r="G599" s="1217"/>
      <c r="H599" s="1211"/>
      <c r="I599" s="1218"/>
      <c r="J599" s="1219"/>
      <c r="K599" s="1219"/>
      <c r="L599" s="1220"/>
      <c r="M599" s="1220"/>
      <c r="N599" s="1276"/>
      <c r="O599" s="1221"/>
      <c r="P599" s="1222"/>
      <c r="Q599" s="1222"/>
      <c r="S599" s="1231"/>
      <c r="T599" s="1231"/>
      <c r="U599" s="1225"/>
      <c r="V599" s="591"/>
      <c r="W599" s="591"/>
      <c r="X599" s="591"/>
      <c r="Y599" s="591"/>
      <c r="Z599" s="591"/>
      <c r="AA599" s="591"/>
      <c r="AB599" s="591"/>
      <c r="AC599" s="591"/>
      <c r="AD599" s="591"/>
      <c r="AE599" s="591"/>
    </row>
    <row r="600" spans="1:31" s="429" customFormat="1" x14ac:dyDescent="0.15">
      <c r="A600" s="1211"/>
      <c r="B600" s="1212"/>
      <c r="C600" s="1230"/>
      <c r="D600" s="1231"/>
      <c r="E600" s="1232"/>
      <c r="F600" s="1216"/>
      <c r="G600" s="1217"/>
      <c r="H600" s="1211"/>
      <c r="I600" s="1218"/>
      <c r="J600" s="1219"/>
      <c r="K600" s="1219"/>
      <c r="L600" s="1220"/>
      <c r="M600" s="1220"/>
      <c r="N600" s="1276"/>
      <c r="O600" s="1221"/>
      <c r="P600" s="1222"/>
      <c r="Q600" s="1222"/>
      <c r="S600" s="1231"/>
      <c r="T600" s="1231"/>
      <c r="U600" s="1225"/>
      <c r="V600" s="591"/>
      <c r="W600" s="591"/>
      <c r="X600" s="591"/>
      <c r="Y600" s="591"/>
      <c r="Z600" s="591"/>
      <c r="AA600" s="591"/>
      <c r="AB600" s="591"/>
      <c r="AC600" s="591"/>
      <c r="AD600" s="591"/>
      <c r="AE600" s="591"/>
    </row>
    <row r="601" spans="1:31" s="429" customFormat="1" x14ac:dyDescent="0.15">
      <c r="A601" s="1211"/>
      <c r="B601" s="1212"/>
      <c r="C601" s="1230"/>
      <c r="D601" s="1231"/>
      <c r="E601" s="1232"/>
      <c r="F601" s="1216"/>
      <c r="G601" s="1217"/>
      <c r="H601" s="1211"/>
      <c r="I601" s="1218"/>
      <c r="J601" s="1219"/>
      <c r="K601" s="1219"/>
      <c r="L601" s="1220"/>
      <c r="M601" s="1220"/>
      <c r="N601" s="1276"/>
      <c r="O601" s="1221"/>
      <c r="P601" s="1222"/>
      <c r="Q601" s="1222"/>
      <c r="S601" s="1231"/>
      <c r="T601" s="1231"/>
      <c r="U601" s="1225"/>
      <c r="V601" s="591"/>
      <c r="W601" s="591"/>
      <c r="X601" s="591"/>
      <c r="Y601" s="591"/>
      <c r="Z601" s="591"/>
      <c r="AA601" s="591"/>
      <c r="AB601" s="591"/>
      <c r="AC601" s="591"/>
      <c r="AD601" s="591"/>
      <c r="AE601" s="591"/>
    </row>
    <row r="602" spans="1:31" s="429" customFormat="1" x14ac:dyDescent="0.15">
      <c r="A602" s="1211"/>
      <c r="B602" s="1212"/>
      <c r="C602" s="1230"/>
      <c r="D602" s="1231"/>
      <c r="E602" s="1232"/>
      <c r="F602" s="1216"/>
      <c r="G602" s="1217"/>
      <c r="H602" s="1211"/>
      <c r="I602" s="1218"/>
      <c r="J602" s="1219"/>
      <c r="K602" s="1219"/>
      <c r="L602" s="1220"/>
      <c r="M602" s="1220"/>
      <c r="N602" s="1276"/>
      <c r="O602" s="1221"/>
      <c r="P602" s="1222"/>
      <c r="Q602" s="1222"/>
      <c r="S602" s="1231"/>
      <c r="T602" s="1231"/>
      <c r="U602" s="1225"/>
      <c r="V602" s="591"/>
      <c r="W602" s="591"/>
      <c r="X602" s="591"/>
      <c r="Y602" s="591"/>
      <c r="Z602" s="591"/>
      <c r="AA602" s="591"/>
      <c r="AB602" s="591"/>
      <c r="AC602" s="591"/>
      <c r="AD602" s="591"/>
      <c r="AE602" s="591"/>
    </row>
    <row r="603" spans="1:31" s="429" customFormat="1" x14ac:dyDescent="0.15">
      <c r="A603" s="1211"/>
      <c r="B603" s="1212"/>
      <c r="C603" s="1230"/>
      <c r="D603" s="1231"/>
      <c r="E603" s="1232"/>
      <c r="F603" s="1216"/>
      <c r="G603" s="1217"/>
      <c r="H603" s="1211"/>
      <c r="I603" s="1218"/>
      <c r="J603" s="1219"/>
      <c r="K603" s="1219"/>
      <c r="L603" s="1220"/>
      <c r="M603" s="1220"/>
      <c r="N603" s="1276"/>
      <c r="O603" s="1221"/>
      <c r="P603" s="1222"/>
      <c r="Q603" s="1222"/>
      <c r="S603" s="1231"/>
      <c r="T603" s="1231"/>
      <c r="U603" s="1225"/>
      <c r="V603" s="591"/>
      <c r="W603" s="591"/>
      <c r="X603" s="591"/>
      <c r="Y603" s="591"/>
      <c r="Z603" s="591"/>
      <c r="AA603" s="591"/>
      <c r="AB603" s="591"/>
      <c r="AC603" s="591"/>
      <c r="AD603" s="591"/>
      <c r="AE603" s="591"/>
    </row>
    <row r="604" spans="1:31" s="429" customFormat="1" x14ac:dyDescent="0.15">
      <c r="A604" s="1211"/>
      <c r="B604" s="1212"/>
      <c r="C604" s="1230"/>
      <c r="D604" s="1231"/>
      <c r="E604" s="1232"/>
      <c r="F604" s="1216"/>
      <c r="G604" s="1217"/>
      <c r="H604" s="1211"/>
      <c r="I604" s="1218"/>
      <c r="J604" s="1219"/>
      <c r="K604" s="1219"/>
      <c r="L604" s="1220"/>
      <c r="M604" s="1220"/>
      <c r="N604" s="1276"/>
      <c r="O604" s="1221"/>
      <c r="P604" s="1222"/>
      <c r="Q604" s="1222"/>
      <c r="S604" s="1231"/>
      <c r="T604" s="1231"/>
      <c r="U604" s="1225"/>
      <c r="V604" s="591"/>
      <c r="W604" s="591"/>
      <c r="X604" s="591"/>
      <c r="Y604" s="591"/>
      <c r="Z604" s="591"/>
      <c r="AA604" s="591"/>
      <c r="AB604" s="591"/>
      <c r="AC604" s="591"/>
      <c r="AD604" s="591"/>
      <c r="AE604" s="591"/>
    </row>
    <row r="605" spans="1:31" s="429" customFormat="1" x14ac:dyDescent="0.15">
      <c r="A605" s="1211"/>
      <c r="B605" s="1212"/>
      <c r="C605" s="1230"/>
      <c r="D605" s="1231"/>
      <c r="E605" s="1232"/>
      <c r="F605" s="1216"/>
      <c r="G605" s="1217"/>
      <c r="H605" s="1211"/>
      <c r="I605" s="1218"/>
      <c r="J605" s="1219"/>
      <c r="K605" s="1219"/>
      <c r="L605" s="1220"/>
      <c r="M605" s="1220"/>
      <c r="N605" s="1276"/>
      <c r="O605" s="1221"/>
      <c r="P605" s="1222"/>
      <c r="Q605" s="1222"/>
      <c r="S605" s="1231"/>
      <c r="T605" s="1231"/>
      <c r="U605" s="1225"/>
      <c r="V605" s="591"/>
      <c r="W605" s="591"/>
      <c r="X605" s="591"/>
      <c r="Y605" s="591"/>
      <c r="Z605" s="591"/>
      <c r="AA605" s="591"/>
      <c r="AB605" s="591"/>
      <c r="AC605" s="591"/>
      <c r="AD605" s="591"/>
      <c r="AE605" s="591"/>
    </row>
    <row r="606" spans="1:31" s="429" customFormat="1" x14ac:dyDescent="0.15">
      <c r="A606" s="1211"/>
      <c r="B606" s="1212"/>
      <c r="C606" s="1230"/>
      <c r="D606" s="1231"/>
      <c r="E606" s="1232"/>
      <c r="F606" s="1216"/>
      <c r="G606" s="1217"/>
      <c r="H606" s="1211"/>
      <c r="I606" s="1218"/>
      <c r="J606" s="1219"/>
      <c r="K606" s="1219"/>
      <c r="L606" s="1220"/>
      <c r="M606" s="1220"/>
      <c r="N606" s="1276"/>
      <c r="O606" s="1221"/>
      <c r="P606" s="1222"/>
      <c r="Q606" s="1222"/>
      <c r="S606" s="1231"/>
      <c r="T606" s="1231"/>
      <c r="U606" s="1225"/>
      <c r="V606" s="591"/>
      <c r="W606" s="591"/>
      <c r="X606" s="591"/>
      <c r="Y606" s="591"/>
      <c r="Z606" s="591"/>
      <c r="AA606" s="591"/>
      <c r="AB606" s="591"/>
      <c r="AC606" s="591"/>
      <c r="AD606" s="591"/>
      <c r="AE606" s="591"/>
    </row>
    <row r="607" spans="1:31" s="429" customFormat="1" x14ac:dyDescent="0.15">
      <c r="A607" s="1211"/>
      <c r="B607" s="1212"/>
      <c r="C607" s="1230"/>
      <c r="D607" s="1231"/>
      <c r="E607" s="1232"/>
      <c r="F607" s="1216"/>
      <c r="G607" s="1217"/>
      <c r="H607" s="1211"/>
      <c r="I607" s="1218"/>
      <c r="J607" s="1219"/>
      <c r="K607" s="1219"/>
      <c r="L607" s="1220"/>
      <c r="M607" s="1220"/>
      <c r="N607" s="1276"/>
      <c r="O607" s="1221"/>
      <c r="P607" s="1222"/>
      <c r="Q607" s="1222"/>
      <c r="S607" s="1231"/>
      <c r="T607" s="1231"/>
      <c r="U607" s="1225"/>
      <c r="V607" s="591"/>
      <c r="W607" s="591"/>
      <c r="X607" s="591"/>
      <c r="Y607" s="591"/>
      <c r="Z607" s="591"/>
      <c r="AA607" s="591"/>
      <c r="AB607" s="591"/>
      <c r="AC607" s="591"/>
      <c r="AD607" s="591"/>
      <c r="AE607" s="591"/>
    </row>
    <row r="608" spans="1:31" s="429" customFormat="1" x14ac:dyDescent="0.15">
      <c r="A608" s="1211"/>
      <c r="B608" s="1212"/>
      <c r="C608" s="1230"/>
      <c r="D608" s="1231"/>
      <c r="E608" s="1232"/>
      <c r="F608" s="1216"/>
      <c r="G608" s="1217"/>
      <c r="H608" s="1211"/>
      <c r="I608" s="1218"/>
      <c r="J608" s="1219"/>
      <c r="K608" s="1219"/>
      <c r="L608" s="1220"/>
      <c r="M608" s="1220"/>
      <c r="N608" s="1276"/>
      <c r="O608" s="1221"/>
      <c r="P608" s="1222"/>
      <c r="Q608" s="1221"/>
      <c r="S608" s="1231"/>
      <c r="T608" s="1231"/>
      <c r="U608" s="1225"/>
      <c r="V608" s="591"/>
      <c r="W608" s="591"/>
      <c r="X608" s="591"/>
      <c r="Y608" s="591"/>
      <c r="Z608" s="591"/>
      <c r="AA608" s="591"/>
      <c r="AB608" s="591"/>
      <c r="AC608" s="591"/>
      <c r="AD608" s="591"/>
      <c r="AE608" s="591"/>
    </row>
    <row r="609" spans="1:31" s="1221" customFormat="1" x14ac:dyDescent="0.15">
      <c r="A609" s="1211"/>
      <c r="B609" s="1212"/>
      <c r="C609" s="1230"/>
      <c r="D609" s="1231"/>
      <c r="E609" s="1232"/>
      <c r="F609" s="1216"/>
      <c r="G609" s="1217"/>
      <c r="H609" s="1211"/>
      <c r="I609" s="1218"/>
      <c r="J609" s="1219"/>
      <c r="K609" s="1219"/>
      <c r="L609" s="1220"/>
      <c r="M609" s="1220"/>
      <c r="N609" s="1276"/>
      <c r="P609" s="1222"/>
      <c r="R609" s="429"/>
      <c r="S609" s="1231"/>
      <c r="T609" s="1231"/>
      <c r="U609" s="1225"/>
      <c r="V609" s="591"/>
      <c r="W609" s="591"/>
      <c r="X609" s="591"/>
      <c r="Y609" s="591"/>
      <c r="Z609" s="591"/>
      <c r="AA609" s="591"/>
      <c r="AB609" s="591"/>
      <c r="AC609" s="591"/>
      <c r="AD609" s="591"/>
      <c r="AE609" s="591"/>
    </row>
    <row r="610" spans="1:31" s="1221" customFormat="1" x14ac:dyDescent="0.15">
      <c r="A610" s="1211"/>
      <c r="B610" s="1212"/>
      <c r="C610" s="1230"/>
      <c r="D610" s="1231"/>
      <c r="E610" s="1232"/>
      <c r="F610" s="1216"/>
      <c r="G610" s="1217"/>
      <c r="H610" s="1211"/>
      <c r="I610" s="1218"/>
      <c r="J610" s="1219"/>
      <c r="K610" s="1219"/>
      <c r="L610" s="1220"/>
      <c r="M610" s="1220"/>
      <c r="N610" s="1276"/>
      <c r="P610" s="1222"/>
      <c r="R610" s="429"/>
      <c r="S610" s="1231"/>
      <c r="T610" s="1231"/>
      <c r="U610" s="1225"/>
      <c r="V610" s="591"/>
      <c r="W610" s="591"/>
      <c r="X610" s="591"/>
      <c r="Y610" s="591"/>
      <c r="Z610" s="591"/>
      <c r="AA610" s="591"/>
      <c r="AB610" s="591"/>
      <c r="AC610" s="591"/>
      <c r="AD610" s="591"/>
      <c r="AE610" s="591"/>
    </row>
    <row r="611" spans="1:31" s="1221" customFormat="1" x14ac:dyDescent="0.15">
      <c r="A611" s="1211"/>
      <c r="B611" s="1212"/>
      <c r="C611" s="1230"/>
      <c r="D611" s="1231"/>
      <c r="E611" s="1232"/>
      <c r="F611" s="1216"/>
      <c r="G611" s="1217"/>
      <c r="H611" s="1211"/>
      <c r="I611" s="1218"/>
      <c r="J611" s="1219"/>
      <c r="K611" s="1219"/>
      <c r="L611" s="1220"/>
      <c r="M611" s="1220"/>
      <c r="N611" s="1276"/>
      <c r="P611" s="1222"/>
      <c r="R611" s="429"/>
      <c r="S611" s="1231"/>
      <c r="T611" s="1231"/>
      <c r="U611" s="1225"/>
      <c r="V611" s="591"/>
      <c r="W611" s="591"/>
      <c r="X611" s="591"/>
      <c r="Y611" s="591"/>
      <c r="Z611" s="591"/>
      <c r="AA611" s="591"/>
      <c r="AB611" s="591"/>
      <c r="AC611" s="591"/>
      <c r="AD611" s="591"/>
      <c r="AE611" s="591"/>
    </row>
    <row r="612" spans="1:31" s="1221" customFormat="1" x14ac:dyDescent="0.15">
      <c r="A612" s="1211"/>
      <c r="B612" s="1212"/>
      <c r="C612" s="1230"/>
      <c r="D612" s="1231"/>
      <c r="E612" s="1232"/>
      <c r="F612" s="1216"/>
      <c r="G612" s="1217"/>
      <c r="H612" s="1211"/>
      <c r="I612" s="1218"/>
      <c r="J612" s="1219"/>
      <c r="K612" s="1219"/>
      <c r="L612" s="1220"/>
      <c r="M612" s="1220"/>
      <c r="N612" s="1276"/>
      <c r="P612" s="1222"/>
      <c r="R612" s="429"/>
      <c r="S612" s="1231"/>
      <c r="T612" s="1231"/>
      <c r="U612" s="1225"/>
      <c r="V612" s="591"/>
      <c r="W612" s="591"/>
      <c r="X612" s="591"/>
      <c r="Y612" s="591"/>
      <c r="Z612" s="591"/>
      <c r="AA612" s="591"/>
      <c r="AB612" s="591"/>
      <c r="AC612" s="591"/>
      <c r="AD612" s="591"/>
      <c r="AE612" s="591"/>
    </row>
    <row r="613" spans="1:31" s="1221" customFormat="1" x14ac:dyDescent="0.15">
      <c r="A613" s="1211"/>
      <c r="B613" s="1212"/>
      <c r="C613" s="1230"/>
      <c r="D613" s="1231"/>
      <c r="E613" s="1232"/>
      <c r="F613" s="1216"/>
      <c r="G613" s="1217"/>
      <c r="H613" s="1211"/>
      <c r="I613" s="1218"/>
      <c r="J613" s="1219"/>
      <c r="K613" s="1219"/>
      <c r="L613" s="1220"/>
      <c r="M613" s="1220"/>
      <c r="N613" s="1276"/>
      <c r="P613" s="1222"/>
      <c r="R613" s="429"/>
      <c r="S613" s="1231"/>
      <c r="T613" s="1231"/>
      <c r="U613" s="1225"/>
      <c r="V613" s="591"/>
      <c r="W613" s="591"/>
      <c r="X613" s="591"/>
      <c r="Y613" s="591"/>
      <c r="Z613" s="591"/>
      <c r="AA613" s="591"/>
      <c r="AB613" s="591"/>
      <c r="AC613" s="591"/>
      <c r="AD613" s="591"/>
      <c r="AE613" s="591"/>
    </row>
    <row r="614" spans="1:31" s="1221" customFormat="1" x14ac:dyDescent="0.15">
      <c r="A614" s="1211"/>
      <c r="B614" s="1212"/>
      <c r="C614" s="1230"/>
      <c r="D614" s="1231"/>
      <c r="E614" s="1232"/>
      <c r="F614" s="1216"/>
      <c r="G614" s="1217"/>
      <c r="H614" s="1211"/>
      <c r="I614" s="1218"/>
      <c r="J614" s="1219"/>
      <c r="K614" s="1219"/>
      <c r="L614" s="1220"/>
      <c r="M614" s="1220"/>
      <c r="N614" s="1276"/>
      <c r="P614" s="1222"/>
      <c r="R614" s="429"/>
      <c r="S614" s="1231"/>
      <c r="T614" s="1231"/>
      <c r="U614" s="1225"/>
      <c r="V614" s="591"/>
      <c r="W614" s="591"/>
      <c r="X614" s="591"/>
      <c r="Y614" s="591"/>
      <c r="Z614" s="591"/>
      <c r="AA614" s="591"/>
      <c r="AB614" s="591"/>
      <c r="AC614" s="591"/>
      <c r="AD614" s="591"/>
      <c r="AE614" s="591"/>
    </row>
    <row r="615" spans="1:31" s="1221" customFormat="1" x14ac:dyDescent="0.15">
      <c r="A615" s="1211"/>
      <c r="B615" s="1212"/>
      <c r="C615" s="1230"/>
      <c r="D615" s="1231"/>
      <c r="E615" s="1232"/>
      <c r="F615" s="1216"/>
      <c r="G615" s="1217"/>
      <c r="H615" s="1211"/>
      <c r="I615" s="1218"/>
      <c r="J615" s="1219"/>
      <c r="K615" s="1219"/>
      <c r="L615" s="1220"/>
      <c r="M615" s="1220"/>
      <c r="N615" s="1276"/>
      <c r="P615" s="1222"/>
      <c r="R615" s="429"/>
      <c r="S615" s="1231"/>
      <c r="T615" s="1231"/>
      <c r="U615" s="1225"/>
      <c r="V615" s="591"/>
      <c r="W615" s="591"/>
      <c r="X615" s="591"/>
      <c r="Y615" s="591"/>
      <c r="Z615" s="591"/>
      <c r="AA615" s="591"/>
      <c r="AB615" s="591"/>
      <c r="AC615" s="591"/>
      <c r="AD615" s="591"/>
      <c r="AE615" s="591"/>
    </row>
    <row r="616" spans="1:31" s="1221" customFormat="1" x14ac:dyDescent="0.15">
      <c r="A616" s="1211"/>
      <c r="B616" s="1212"/>
      <c r="C616" s="1230"/>
      <c r="D616" s="1231"/>
      <c r="E616" s="1232"/>
      <c r="F616" s="1216"/>
      <c r="G616" s="1217"/>
      <c r="H616" s="1211"/>
      <c r="I616" s="1218"/>
      <c r="J616" s="1219"/>
      <c r="K616" s="1219"/>
      <c r="L616" s="1220"/>
      <c r="M616" s="1220"/>
      <c r="N616" s="1276"/>
      <c r="P616" s="1222"/>
      <c r="R616" s="429"/>
      <c r="S616" s="1231"/>
      <c r="T616" s="1231"/>
      <c r="U616" s="1225"/>
      <c r="V616" s="591"/>
      <c r="W616" s="591"/>
      <c r="X616" s="591"/>
      <c r="Y616" s="591"/>
      <c r="Z616" s="591"/>
      <c r="AA616" s="591"/>
      <c r="AB616" s="591"/>
      <c r="AC616" s="591"/>
      <c r="AD616" s="591"/>
      <c r="AE616" s="591"/>
    </row>
    <row r="617" spans="1:31" s="1221" customFormat="1" x14ac:dyDescent="0.15">
      <c r="A617" s="1211"/>
      <c r="B617" s="1212"/>
      <c r="C617" s="1230"/>
      <c r="D617" s="1231"/>
      <c r="E617" s="1232"/>
      <c r="F617" s="1216"/>
      <c r="G617" s="1217"/>
      <c r="H617" s="1211"/>
      <c r="I617" s="1218"/>
      <c r="J617" s="1219"/>
      <c r="K617" s="1219"/>
      <c r="L617" s="1220"/>
      <c r="M617" s="1220"/>
      <c r="N617" s="1276"/>
      <c r="P617" s="1222"/>
      <c r="R617" s="429"/>
      <c r="S617" s="1231"/>
      <c r="T617" s="1231"/>
      <c r="U617" s="1225"/>
      <c r="V617" s="591"/>
      <c r="W617" s="591"/>
      <c r="X617" s="591"/>
      <c r="Y617" s="591"/>
      <c r="Z617" s="591"/>
      <c r="AA617" s="591"/>
      <c r="AB617" s="591"/>
      <c r="AC617" s="591"/>
      <c r="AD617" s="591"/>
      <c r="AE617" s="591"/>
    </row>
    <row r="618" spans="1:31" s="1221" customFormat="1" x14ac:dyDescent="0.15">
      <c r="A618" s="1211"/>
      <c r="B618" s="1212"/>
      <c r="C618" s="1230"/>
      <c r="D618" s="1231"/>
      <c r="E618" s="1232"/>
      <c r="F618" s="1216"/>
      <c r="G618" s="1217"/>
      <c r="H618" s="1211"/>
      <c r="I618" s="1218"/>
      <c r="J618" s="1219"/>
      <c r="K618" s="1219"/>
      <c r="L618" s="1220"/>
      <c r="M618" s="1220"/>
      <c r="N618" s="1276"/>
      <c r="P618" s="1222"/>
      <c r="R618" s="429"/>
      <c r="S618" s="1231"/>
      <c r="T618" s="1231"/>
      <c r="U618" s="1225"/>
      <c r="V618" s="591"/>
      <c r="W618" s="591"/>
      <c r="X618" s="591"/>
      <c r="Y618" s="591"/>
      <c r="Z618" s="591"/>
      <c r="AA618" s="591"/>
      <c r="AB618" s="591"/>
      <c r="AC618" s="591"/>
      <c r="AD618" s="591"/>
      <c r="AE618" s="591"/>
    </row>
    <row r="619" spans="1:31" s="1221" customFormat="1" x14ac:dyDescent="0.15">
      <c r="A619" s="1211"/>
      <c r="B619" s="1212"/>
      <c r="C619" s="1230"/>
      <c r="D619" s="1231"/>
      <c r="E619" s="1232"/>
      <c r="F619" s="1216"/>
      <c r="G619" s="1217"/>
      <c r="H619" s="1211"/>
      <c r="I619" s="1218"/>
      <c r="J619" s="1219"/>
      <c r="K619" s="1219"/>
      <c r="L619" s="1220"/>
      <c r="M619" s="1220"/>
      <c r="N619" s="1276"/>
      <c r="P619" s="1222"/>
      <c r="R619" s="429"/>
      <c r="S619" s="1231"/>
      <c r="T619" s="1231"/>
      <c r="U619" s="1225"/>
      <c r="V619" s="591"/>
      <c r="W619" s="591"/>
      <c r="X619" s="591"/>
      <c r="Y619" s="591"/>
      <c r="Z619" s="591"/>
      <c r="AA619" s="591"/>
      <c r="AB619" s="591"/>
      <c r="AC619" s="591"/>
      <c r="AD619" s="591"/>
      <c r="AE619" s="591"/>
    </row>
    <row r="620" spans="1:31" s="1221" customFormat="1" x14ac:dyDescent="0.15">
      <c r="A620" s="1211"/>
      <c r="B620" s="1212"/>
      <c r="C620" s="1230"/>
      <c r="D620" s="1231"/>
      <c r="E620" s="1232"/>
      <c r="F620" s="1216"/>
      <c r="G620" s="1217"/>
      <c r="H620" s="1211"/>
      <c r="I620" s="1218"/>
      <c r="J620" s="1219"/>
      <c r="K620" s="1219"/>
      <c r="L620" s="1220"/>
      <c r="M620" s="1220"/>
      <c r="N620" s="1276"/>
      <c r="P620" s="1222"/>
      <c r="R620" s="429"/>
      <c r="S620" s="1231"/>
      <c r="T620" s="1231"/>
      <c r="U620" s="1225"/>
      <c r="V620" s="591"/>
      <c r="W620" s="591"/>
      <c r="X620" s="591"/>
      <c r="Y620" s="591"/>
      <c r="Z620" s="591"/>
      <c r="AA620" s="591"/>
      <c r="AB620" s="591"/>
      <c r="AC620" s="591"/>
      <c r="AD620" s="591"/>
      <c r="AE620" s="591"/>
    </row>
    <row r="621" spans="1:31" s="1221" customFormat="1" x14ac:dyDescent="0.15">
      <c r="A621" s="1211"/>
      <c r="B621" s="1212"/>
      <c r="C621" s="1230"/>
      <c r="D621" s="1231"/>
      <c r="E621" s="1232"/>
      <c r="F621" s="1216"/>
      <c r="G621" s="1217"/>
      <c r="H621" s="1211"/>
      <c r="I621" s="1218"/>
      <c r="J621" s="1219"/>
      <c r="K621" s="1219"/>
      <c r="L621" s="1220"/>
      <c r="M621" s="1220"/>
      <c r="N621" s="1276"/>
      <c r="P621" s="1222"/>
      <c r="R621" s="429"/>
      <c r="S621" s="1231"/>
      <c r="T621" s="1231"/>
      <c r="U621" s="1225"/>
      <c r="V621" s="591"/>
      <c r="W621" s="591"/>
      <c r="X621" s="591"/>
      <c r="Y621" s="591"/>
      <c r="Z621" s="591"/>
      <c r="AA621" s="591"/>
      <c r="AB621" s="591"/>
      <c r="AC621" s="591"/>
      <c r="AD621" s="591"/>
      <c r="AE621" s="591"/>
    </row>
    <row r="622" spans="1:31" s="1221" customFormat="1" x14ac:dyDescent="0.15">
      <c r="A622" s="1211"/>
      <c r="B622" s="1212"/>
      <c r="C622" s="1230"/>
      <c r="D622" s="1231"/>
      <c r="E622" s="1232"/>
      <c r="F622" s="1216"/>
      <c r="G622" s="1217"/>
      <c r="H622" s="1211"/>
      <c r="I622" s="1218"/>
      <c r="J622" s="1219"/>
      <c r="K622" s="1219"/>
      <c r="L622" s="1220"/>
      <c r="M622" s="1220"/>
      <c r="N622" s="1276"/>
      <c r="P622" s="1222"/>
      <c r="R622" s="429"/>
      <c r="S622" s="1231"/>
      <c r="T622" s="1231"/>
      <c r="U622" s="1225"/>
      <c r="V622" s="591"/>
      <c r="W622" s="591"/>
      <c r="X622" s="591"/>
      <c r="Y622" s="591"/>
      <c r="Z622" s="591"/>
      <c r="AA622" s="591"/>
      <c r="AB622" s="591"/>
      <c r="AC622" s="591"/>
      <c r="AD622" s="591"/>
      <c r="AE622" s="591"/>
    </row>
    <row r="623" spans="1:31" s="1221" customFormat="1" x14ac:dyDescent="0.15">
      <c r="A623" s="1211"/>
      <c r="B623" s="1212"/>
      <c r="C623" s="1230"/>
      <c r="D623" s="1231"/>
      <c r="E623" s="1232"/>
      <c r="F623" s="1216"/>
      <c r="G623" s="1217"/>
      <c r="H623" s="1211"/>
      <c r="I623" s="1218"/>
      <c r="J623" s="1219"/>
      <c r="K623" s="1219"/>
      <c r="L623" s="1220"/>
      <c r="M623" s="1220"/>
      <c r="N623" s="1276"/>
      <c r="P623" s="1222"/>
      <c r="R623" s="429"/>
      <c r="S623" s="1231"/>
      <c r="T623" s="1231"/>
      <c r="U623" s="1225"/>
      <c r="V623" s="591"/>
      <c r="W623" s="591"/>
      <c r="X623" s="591"/>
      <c r="Y623" s="591"/>
      <c r="Z623" s="591"/>
      <c r="AA623" s="591"/>
      <c r="AB623" s="591"/>
      <c r="AC623" s="591"/>
      <c r="AD623" s="591"/>
      <c r="AE623" s="591"/>
    </row>
    <row r="624" spans="1:31" s="1221" customFormat="1" x14ac:dyDescent="0.15">
      <c r="A624" s="1211"/>
      <c r="B624" s="1212"/>
      <c r="C624" s="1230"/>
      <c r="D624" s="1231"/>
      <c r="E624" s="1232"/>
      <c r="F624" s="1216"/>
      <c r="G624" s="1217"/>
      <c r="H624" s="1211"/>
      <c r="I624" s="1218"/>
      <c r="J624" s="1219"/>
      <c r="K624" s="1219"/>
      <c r="L624" s="1220"/>
      <c r="M624" s="1220"/>
      <c r="N624" s="1276"/>
      <c r="P624" s="1222"/>
      <c r="R624" s="429"/>
      <c r="S624" s="1231"/>
      <c r="T624" s="1231"/>
      <c r="U624" s="1225"/>
      <c r="V624" s="591"/>
      <c r="W624" s="591"/>
      <c r="X624" s="591"/>
      <c r="Y624" s="591"/>
      <c r="Z624" s="591"/>
      <c r="AA624" s="591"/>
      <c r="AB624" s="591"/>
      <c r="AC624" s="591"/>
      <c r="AD624" s="591"/>
      <c r="AE624" s="591"/>
    </row>
    <row r="625" spans="1:31" s="1231" customFormat="1" x14ac:dyDescent="0.15">
      <c r="A625" s="1211"/>
      <c r="B625" s="1212"/>
      <c r="C625" s="1230"/>
      <c r="E625" s="1232"/>
      <c r="F625" s="1216"/>
      <c r="G625" s="1217"/>
      <c r="H625" s="1211"/>
      <c r="I625" s="1218"/>
      <c r="J625" s="1219"/>
      <c r="K625" s="1219"/>
      <c r="L625" s="1220"/>
      <c r="M625" s="1220"/>
      <c r="N625" s="1276"/>
      <c r="O625" s="1221"/>
      <c r="P625" s="1222"/>
      <c r="Q625" s="1221"/>
      <c r="R625" s="429"/>
      <c r="U625" s="1225"/>
      <c r="V625" s="591"/>
      <c r="W625" s="591"/>
      <c r="X625" s="591"/>
      <c r="Y625" s="591"/>
      <c r="Z625" s="591"/>
      <c r="AA625" s="591"/>
      <c r="AB625" s="591"/>
      <c r="AC625" s="591"/>
      <c r="AD625" s="591"/>
      <c r="AE625" s="591"/>
    </row>
    <row r="626" spans="1:31" s="1231" customFormat="1" x14ac:dyDescent="0.15">
      <c r="A626" s="1211"/>
      <c r="B626" s="1212"/>
      <c r="C626" s="1230"/>
      <c r="E626" s="1232"/>
      <c r="F626" s="1216"/>
      <c r="G626" s="1217"/>
      <c r="H626" s="1211"/>
      <c r="I626" s="1218"/>
      <c r="J626" s="1219"/>
      <c r="K626" s="1219"/>
      <c r="L626" s="1220"/>
      <c r="M626" s="1220"/>
      <c r="N626" s="1276"/>
      <c r="O626" s="1221"/>
      <c r="P626" s="1222"/>
      <c r="Q626" s="1221"/>
      <c r="R626" s="429"/>
      <c r="U626" s="1225"/>
      <c r="V626" s="591"/>
      <c r="W626" s="591"/>
      <c r="X626" s="591"/>
      <c r="Y626" s="591"/>
      <c r="Z626" s="591"/>
      <c r="AA626" s="591"/>
      <c r="AB626" s="591"/>
      <c r="AC626" s="591"/>
      <c r="AD626" s="591"/>
      <c r="AE626" s="591"/>
    </row>
    <row r="627" spans="1:31" s="1231" customFormat="1" x14ac:dyDescent="0.15">
      <c r="A627" s="1211"/>
      <c r="B627" s="1212"/>
      <c r="C627" s="1230"/>
      <c r="E627" s="1232"/>
      <c r="F627" s="1216"/>
      <c r="G627" s="1217"/>
      <c r="H627" s="1211"/>
      <c r="I627" s="1218"/>
      <c r="J627" s="1219"/>
      <c r="K627" s="1219"/>
      <c r="L627" s="1220"/>
      <c r="M627" s="1220"/>
      <c r="N627" s="1276"/>
      <c r="O627" s="1221"/>
      <c r="P627" s="1222"/>
      <c r="Q627" s="1221"/>
      <c r="R627" s="429"/>
      <c r="U627" s="1225"/>
      <c r="V627" s="591"/>
      <c r="W627" s="591"/>
      <c r="X627" s="591"/>
      <c r="Y627" s="591"/>
      <c r="Z627" s="591"/>
      <c r="AA627" s="591"/>
      <c r="AB627" s="591"/>
      <c r="AC627" s="591"/>
      <c r="AD627" s="591"/>
      <c r="AE627" s="591"/>
    </row>
    <row r="628" spans="1:31" s="1231" customFormat="1" x14ac:dyDescent="0.15">
      <c r="A628" s="1211"/>
      <c r="B628" s="1212"/>
      <c r="C628" s="1230"/>
      <c r="E628" s="1232"/>
      <c r="F628" s="1216"/>
      <c r="G628" s="1217"/>
      <c r="H628" s="1211"/>
      <c r="I628" s="1218"/>
      <c r="J628" s="1219"/>
      <c r="K628" s="1219"/>
      <c r="L628" s="1220"/>
      <c r="M628" s="1220"/>
      <c r="N628" s="1276"/>
      <c r="O628" s="1221"/>
      <c r="P628" s="1222"/>
      <c r="Q628" s="1221"/>
      <c r="R628" s="429"/>
      <c r="U628" s="1225"/>
      <c r="V628" s="591"/>
      <c r="W628" s="591"/>
      <c r="X628" s="591"/>
      <c r="Y628" s="591"/>
      <c r="Z628" s="591"/>
      <c r="AA628" s="591"/>
      <c r="AB628" s="591"/>
      <c r="AC628" s="591"/>
      <c r="AD628" s="591"/>
      <c r="AE628" s="591"/>
    </row>
    <row r="629" spans="1:31" s="1231" customFormat="1" x14ac:dyDescent="0.15">
      <c r="A629" s="1211"/>
      <c r="B629" s="1212"/>
      <c r="C629" s="1230"/>
      <c r="E629" s="1232"/>
      <c r="F629" s="1216"/>
      <c r="G629" s="1217"/>
      <c r="H629" s="1211"/>
      <c r="I629" s="1218"/>
      <c r="J629" s="1219"/>
      <c r="K629" s="1219"/>
      <c r="L629" s="1220"/>
      <c r="M629" s="1220"/>
      <c r="N629" s="1276"/>
      <c r="O629" s="1221"/>
      <c r="P629" s="1222"/>
      <c r="Q629" s="1221"/>
      <c r="R629" s="429"/>
      <c r="U629" s="1225"/>
      <c r="V629" s="591"/>
      <c r="W629" s="591"/>
      <c r="X629" s="591"/>
      <c r="Y629" s="591"/>
      <c r="Z629" s="591"/>
      <c r="AA629" s="591"/>
      <c r="AB629" s="591"/>
      <c r="AC629" s="591"/>
      <c r="AD629" s="591"/>
      <c r="AE629" s="591"/>
    </row>
    <row r="630" spans="1:31" s="1231" customFormat="1" x14ac:dyDescent="0.15">
      <c r="A630" s="1211"/>
      <c r="B630" s="1212"/>
      <c r="C630" s="1230"/>
      <c r="E630" s="1232"/>
      <c r="F630" s="1216"/>
      <c r="G630" s="1217"/>
      <c r="H630" s="1211"/>
      <c r="I630" s="1218"/>
      <c r="J630" s="1219"/>
      <c r="K630" s="1219"/>
      <c r="L630" s="1220"/>
      <c r="M630" s="1220"/>
      <c r="N630" s="1276"/>
      <c r="O630" s="1221"/>
      <c r="P630" s="1222"/>
      <c r="Q630" s="1221"/>
      <c r="R630" s="429"/>
      <c r="U630" s="1225"/>
      <c r="V630" s="591"/>
      <c r="W630" s="591"/>
      <c r="X630" s="591"/>
      <c r="Y630" s="591"/>
      <c r="Z630" s="591"/>
      <c r="AA630" s="591"/>
      <c r="AB630" s="591"/>
      <c r="AC630" s="591"/>
      <c r="AD630" s="591"/>
      <c r="AE630" s="591"/>
    </row>
    <row r="631" spans="1:31" s="1231" customFormat="1" x14ac:dyDescent="0.15">
      <c r="A631" s="1211"/>
      <c r="B631" s="1212"/>
      <c r="C631" s="1230"/>
      <c r="E631" s="1232"/>
      <c r="F631" s="1216"/>
      <c r="G631" s="1217"/>
      <c r="H631" s="1211"/>
      <c r="I631" s="1218"/>
      <c r="J631" s="1219"/>
      <c r="K631" s="1219"/>
      <c r="L631" s="1220"/>
      <c r="M631" s="1220"/>
      <c r="N631" s="1276"/>
      <c r="O631" s="1221"/>
      <c r="P631" s="1222"/>
      <c r="Q631" s="1221"/>
      <c r="R631" s="428"/>
      <c r="U631" s="1225"/>
      <c r="V631" s="591"/>
      <c r="W631" s="591"/>
      <c r="X631" s="591"/>
      <c r="Y631" s="591"/>
      <c r="Z631" s="591"/>
      <c r="AA631" s="591"/>
      <c r="AB631" s="591"/>
      <c r="AC631" s="591"/>
      <c r="AD631" s="591"/>
      <c r="AE631" s="591"/>
    </row>
    <row r="632" spans="1:31" s="1231" customFormat="1" x14ac:dyDescent="0.15">
      <c r="A632" s="1211"/>
      <c r="B632" s="1212"/>
      <c r="C632" s="1230"/>
      <c r="E632" s="1232"/>
      <c r="F632" s="1216"/>
      <c r="G632" s="1217"/>
      <c r="H632" s="1211"/>
      <c r="I632" s="1218"/>
      <c r="J632" s="1219"/>
      <c r="K632" s="1219"/>
      <c r="L632" s="1220"/>
      <c r="M632" s="1220"/>
      <c r="N632" s="1276"/>
      <c r="O632" s="1221"/>
      <c r="P632" s="1222"/>
      <c r="Q632" s="1221"/>
      <c r="R632" s="428"/>
      <c r="U632" s="1225"/>
      <c r="V632" s="591"/>
      <c r="W632" s="591"/>
      <c r="X632" s="591"/>
      <c r="Y632" s="591"/>
      <c r="Z632" s="591"/>
      <c r="AA632" s="591"/>
      <c r="AB632" s="591"/>
      <c r="AC632" s="591"/>
      <c r="AD632" s="591"/>
      <c r="AE632" s="591"/>
    </row>
    <row r="633" spans="1:31" s="1231" customFormat="1" x14ac:dyDescent="0.15">
      <c r="A633" s="1211"/>
      <c r="B633" s="1212"/>
      <c r="C633" s="1230"/>
      <c r="E633" s="1232"/>
      <c r="F633" s="1216"/>
      <c r="G633" s="1217"/>
      <c r="H633" s="1211"/>
      <c r="I633" s="1218"/>
      <c r="J633" s="1219"/>
      <c r="K633" s="1219"/>
      <c r="L633" s="1220"/>
      <c r="M633" s="1220"/>
      <c r="N633" s="1276"/>
      <c r="O633" s="1221"/>
      <c r="P633" s="1222"/>
      <c r="Q633" s="1221"/>
      <c r="R633" s="428"/>
      <c r="U633" s="1225"/>
      <c r="V633" s="591"/>
      <c r="W633" s="591"/>
      <c r="X633" s="591"/>
      <c r="Y633" s="591"/>
      <c r="Z633" s="591"/>
      <c r="AA633" s="591"/>
      <c r="AB633" s="591"/>
      <c r="AC633" s="591"/>
      <c r="AD633" s="591"/>
      <c r="AE633" s="591"/>
    </row>
    <row r="634" spans="1:31" s="1231" customFormat="1" x14ac:dyDescent="0.15">
      <c r="A634" s="1211"/>
      <c r="B634" s="1212"/>
      <c r="C634" s="1230"/>
      <c r="E634" s="1232"/>
      <c r="F634" s="1216"/>
      <c r="G634" s="1217"/>
      <c r="H634" s="1211"/>
      <c r="I634" s="1218"/>
      <c r="J634" s="1219"/>
      <c r="K634" s="1219"/>
      <c r="L634" s="1220"/>
      <c r="M634" s="1220"/>
      <c r="N634" s="1276"/>
      <c r="O634" s="1221"/>
      <c r="P634" s="1222"/>
      <c r="Q634" s="1221"/>
      <c r="R634" s="428"/>
      <c r="U634" s="1225"/>
      <c r="V634" s="591"/>
      <c r="W634" s="591"/>
      <c r="X634" s="591"/>
      <c r="Y634" s="591"/>
      <c r="Z634" s="591"/>
      <c r="AA634" s="591"/>
      <c r="AB634" s="591"/>
      <c r="AC634" s="591"/>
      <c r="AD634" s="591"/>
      <c r="AE634" s="591"/>
    </row>
    <row r="635" spans="1:31" s="1231" customFormat="1" x14ac:dyDescent="0.15">
      <c r="A635" s="1211"/>
      <c r="B635" s="1212"/>
      <c r="C635" s="1230"/>
      <c r="E635" s="1232"/>
      <c r="F635" s="1216"/>
      <c r="G635" s="1217"/>
      <c r="H635" s="1211"/>
      <c r="I635" s="1218"/>
      <c r="J635" s="1219"/>
      <c r="K635" s="1219"/>
      <c r="L635" s="1220"/>
      <c r="M635" s="1220"/>
      <c r="N635" s="1276"/>
      <c r="O635" s="1221"/>
      <c r="P635" s="1222"/>
      <c r="Q635" s="1221"/>
      <c r="R635" s="428"/>
      <c r="U635" s="1225"/>
      <c r="V635" s="591"/>
      <c r="W635" s="591"/>
      <c r="X635" s="591"/>
      <c r="Y635" s="591"/>
      <c r="Z635" s="591"/>
      <c r="AA635" s="591"/>
      <c r="AB635" s="591"/>
      <c r="AC635" s="591"/>
      <c r="AD635" s="591"/>
      <c r="AE635" s="591"/>
    </row>
    <row r="636" spans="1:31" s="1231" customFormat="1" x14ac:dyDescent="0.15">
      <c r="A636" s="1211"/>
      <c r="B636" s="1212"/>
      <c r="C636" s="1230"/>
      <c r="E636" s="1232"/>
      <c r="F636" s="1216"/>
      <c r="G636" s="1217"/>
      <c r="H636" s="1211"/>
      <c r="I636" s="1218"/>
      <c r="J636" s="1219"/>
      <c r="K636" s="1219"/>
      <c r="L636" s="1220"/>
      <c r="M636" s="1220"/>
      <c r="N636" s="1276"/>
      <c r="O636" s="1221"/>
      <c r="P636" s="1222"/>
      <c r="Q636" s="1221"/>
      <c r="R636" s="428"/>
      <c r="U636" s="1225"/>
      <c r="V636" s="591"/>
      <c r="W636" s="591"/>
      <c r="X636" s="591"/>
      <c r="Y636" s="591"/>
      <c r="Z636" s="591"/>
      <c r="AA636" s="591"/>
      <c r="AB636" s="591"/>
      <c r="AC636" s="591"/>
      <c r="AD636" s="591"/>
      <c r="AE636" s="591"/>
    </row>
    <row r="637" spans="1:31" s="1231" customFormat="1" x14ac:dyDescent="0.15">
      <c r="A637" s="1211"/>
      <c r="B637" s="1212"/>
      <c r="C637" s="1230"/>
      <c r="E637" s="1232"/>
      <c r="F637" s="1216"/>
      <c r="G637" s="1217"/>
      <c r="H637" s="1211"/>
      <c r="I637" s="1218"/>
      <c r="J637" s="1219"/>
      <c r="K637" s="1219"/>
      <c r="L637" s="1220"/>
      <c r="M637" s="1220"/>
      <c r="N637" s="1276"/>
      <c r="O637" s="1221"/>
      <c r="P637" s="1222"/>
      <c r="Q637" s="1221"/>
      <c r="R637" s="428"/>
      <c r="U637" s="1225"/>
      <c r="V637" s="591"/>
      <c r="W637" s="591"/>
      <c r="X637" s="591"/>
      <c r="Y637" s="591"/>
      <c r="Z637" s="591"/>
      <c r="AA637" s="591"/>
      <c r="AB637" s="591"/>
      <c r="AC637" s="591"/>
      <c r="AD637" s="591"/>
      <c r="AE637" s="591"/>
    </row>
    <row r="638" spans="1:31" s="1231" customFormat="1" x14ac:dyDescent="0.15">
      <c r="A638" s="1211"/>
      <c r="B638" s="1212"/>
      <c r="C638" s="1230"/>
      <c r="E638" s="1232"/>
      <c r="F638" s="1216"/>
      <c r="G638" s="1217"/>
      <c r="H638" s="1211"/>
      <c r="I638" s="1218"/>
      <c r="J638" s="1219"/>
      <c r="K638" s="1219"/>
      <c r="L638" s="1220"/>
      <c r="M638" s="1220"/>
      <c r="N638" s="1276"/>
      <c r="O638" s="1221"/>
      <c r="P638" s="1222"/>
      <c r="Q638" s="1221"/>
      <c r="R638" s="428"/>
      <c r="U638" s="1225"/>
      <c r="V638" s="591"/>
      <c r="W638" s="591"/>
      <c r="X638" s="591"/>
      <c r="Y638" s="591"/>
      <c r="Z638" s="591"/>
      <c r="AA638" s="591"/>
      <c r="AB638" s="591"/>
      <c r="AC638" s="591"/>
      <c r="AD638" s="591"/>
      <c r="AE638" s="591"/>
    </row>
    <row r="639" spans="1:31" s="1231" customFormat="1" x14ac:dyDescent="0.15">
      <c r="A639" s="1211"/>
      <c r="B639" s="1212"/>
      <c r="C639" s="1230"/>
      <c r="E639" s="1232"/>
      <c r="F639" s="1216"/>
      <c r="G639" s="1217"/>
      <c r="H639" s="1211"/>
      <c r="I639" s="1218"/>
      <c r="J639" s="1219"/>
      <c r="K639" s="1219"/>
      <c r="L639" s="1220"/>
      <c r="M639" s="1220"/>
      <c r="N639" s="1276"/>
      <c r="O639" s="1221"/>
      <c r="P639" s="1222"/>
      <c r="Q639" s="1221"/>
      <c r="R639" s="428"/>
      <c r="U639" s="1225"/>
      <c r="V639" s="591"/>
      <c r="W639" s="591"/>
      <c r="X639" s="591"/>
      <c r="Y639" s="591"/>
      <c r="Z639" s="591"/>
      <c r="AA639" s="591"/>
      <c r="AB639" s="591"/>
      <c r="AC639" s="591"/>
      <c r="AD639" s="591"/>
      <c r="AE639" s="591"/>
    </row>
    <row r="640" spans="1:31" s="1231" customFormat="1" x14ac:dyDescent="0.15">
      <c r="A640" s="1211"/>
      <c r="B640" s="1212"/>
      <c r="C640" s="1230"/>
      <c r="E640" s="1232"/>
      <c r="F640" s="1216"/>
      <c r="G640" s="1217"/>
      <c r="H640" s="1211"/>
      <c r="I640" s="1218"/>
      <c r="J640" s="1219"/>
      <c r="K640" s="1219"/>
      <c r="L640" s="1220"/>
      <c r="M640" s="1220"/>
      <c r="N640" s="1276"/>
      <c r="O640" s="1221"/>
      <c r="P640" s="1222"/>
      <c r="Q640" s="1221"/>
      <c r="R640" s="428"/>
      <c r="U640" s="1225"/>
      <c r="V640" s="591"/>
      <c r="W640" s="591"/>
      <c r="X640" s="591"/>
      <c r="Y640" s="591"/>
      <c r="Z640" s="591"/>
      <c r="AA640" s="591"/>
      <c r="AB640" s="591"/>
      <c r="AC640" s="591"/>
      <c r="AD640" s="591"/>
      <c r="AE640" s="591"/>
    </row>
    <row r="641" spans="1:31" s="1221" customFormat="1" x14ac:dyDescent="0.15">
      <c r="A641" s="1211"/>
      <c r="B641" s="1212"/>
      <c r="C641" s="1230"/>
      <c r="D641" s="1231"/>
      <c r="E641" s="1232"/>
      <c r="F641" s="1216"/>
      <c r="G641" s="1217"/>
      <c r="H641" s="1211"/>
      <c r="I641" s="1218"/>
      <c r="J641" s="1219"/>
      <c r="K641" s="1219"/>
      <c r="L641" s="1220"/>
      <c r="M641" s="1220"/>
      <c r="N641" s="1276"/>
      <c r="P641" s="1222"/>
      <c r="R641" s="429"/>
      <c r="S641" s="1231"/>
      <c r="T641" s="1231"/>
      <c r="U641" s="1225"/>
      <c r="V641" s="591"/>
      <c r="W641" s="591"/>
      <c r="X641" s="591"/>
      <c r="Y641" s="591"/>
      <c r="Z641" s="591"/>
      <c r="AA641" s="591"/>
      <c r="AB641" s="591"/>
      <c r="AC641" s="591"/>
      <c r="AD641" s="591"/>
      <c r="AE641" s="591"/>
    </row>
    <row r="642" spans="1:31" s="1221" customFormat="1" x14ac:dyDescent="0.15">
      <c r="A642" s="1211"/>
      <c r="B642" s="1212"/>
      <c r="C642" s="1230"/>
      <c r="D642" s="1231"/>
      <c r="E642" s="1232"/>
      <c r="F642" s="1216"/>
      <c r="G642" s="1217"/>
      <c r="H642" s="1211"/>
      <c r="I642" s="1218"/>
      <c r="J642" s="1219"/>
      <c r="K642" s="1219"/>
      <c r="L642" s="1220"/>
      <c r="M642" s="1220"/>
      <c r="N642" s="1276"/>
      <c r="P642" s="1222"/>
      <c r="R642" s="429"/>
      <c r="S642" s="1231"/>
      <c r="T642" s="1231"/>
      <c r="U642" s="1225"/>
      <c r="V642" s="591"/>
      <c r="W642" s="591"/>
      <c r="X642" s="591"/>
      <c r="Y642" s="591"/>
      <c r="Z642" s="591"/>
      <c r="AA642" s="591"/>
      <c r="AB642" s="591"/>
      <c r="AC642" s="591"/>
      <c r="AD642" s="591"/>
      <c r="AE642" s="591"/>
    </row>
    <row r="643" spans="1:31" s="1221" customFormat="1" x14ac:dyDescent="0.15">
      <c r="A643" s="1211"/>
      <c r="B643" s="1212"/>
      <c r="C643" s="1230"/>
      <c r="D643" s="1231"/>
      <c r="E643" s="1232"/>
      <c r="F643" s="1216"/>
      <c r="G643" s="1217"/>
      <c r="H643" s="1211"/>
      <c r="I643" s="1218"/>
      <c r="J643" s="1219"/>
      <c r="K643" s="1219"/>
      <c r="L643" s="1220"/>
      <c r="M643" s="1220"/>
      <c r="N643" s="1276"/>
      <c r="P643" s="1222"/>
      <c r="R643" s="429"/>
      <c r="S643" s="1231"/>
      <c r="T643" s="1231"/>
      <c r="U643" s="1225"/>
      <c r="V643" s="591"/>
      <c r="W643" s="591"/>
      <c r="X643" s="591"/>
      <c r="Y643" s="591"/>
      <c r="Z643" s="591"/>
      <c r="AA643" s="591"/>
      <c r="AB643" s="591"/>
      <c r="AC643" s="591"/>
      <c r="AD643" s="591"/>
      <c r="AE643" s="591"/>
    </row>
    <row r="644" spans="1:31" s="1221" customFormat="1" x14ac:dyDescent="0.15">
      <c r="A644" s="1211"/>
      <c r="B644" s="1212"/>
      <c r="C644" s="1230"/>
      <c r="D644" s="1231"/>
      <c r="E644" s="1232"/>
      <c r="F644" s="1216"/>
      <c r="G644" s="1217"/>
      <c r="H644" s="1211"/>
      <c r="I644" s="1218"/>
      <c r="J644" s="1219"/>
      <c r="K644" s="1219"/>
      <c r="L644" s="1220"/>
      <c r="M644" s="1220"/>
      <c r="N644" s="1276"/>
      <c r="P644" s="1222"/>
      <c r="R644" s="429"/>
      <c r="S644" s="1231"/>
      <c r="T644" s="1231"/>
      <c r="U644" s="1225"/>
      <c r="V644" s="591"/>
      <c r="W644" s="591"/>
      <c r="X644" s="591"/>
      <c r="Y644" s="591"/>
      <c r="Z644" s="591"/>
      <c r="AA644" s="591"/>
      <c r="AB644" s="591"/>
      <c r="AC644" s="591"/>
      <c r="AD644" s="591"/>
      <c r="AE644" s="591"/>
    </row>
    <row r="645" spans="1:31" s="1221" customFormat="1" x14ac:dyDescent="0.15">
      <c r="A645" s="1211"/>
      <c r="B645" s="1212"/>
      <c r="C645" s="1230"/>
      <c r="D645" s="1231"/>
      <c r="E645" s="1232"/>
      <c r="F645" s="1216"/>
      <c r="G645" s="1217"/>
      <c r="H645" s="1211"/>
      <c r="I645" s="1218"/>
      <c r="J645" s="1219"/>
      <c r="K645" s="1219"/>
      <c r="L645" s="1220"/>
      <c r="M645" s="1220"/>
      <c r="N645" s="1276"/>
      <c r="P645" s="1222"/>
      <c r="R645" s="429"/>
      <c r="S645" s="1231"/>
      <c r="T645" s="1231"/>
      <c r="U645" s="1225"/>
      <c r="V645" s="591"/>
      <c r="W645" s="591"/>
      <c r="X645" s="591"/>
      <c r="Y645" s="591"/>
      <c r="Z645" s="591"/>
      <c r="AA645" s="591"/>
      <c r="AB645" s="591"/>
      <c r="AC645" s="591"/>
      <c r="AD645" s="591"/>
      <c r="AE645" s="591"/>
    </row>
    <row r="646" spans="1:31" s="1221" customFormat="1" x14ac:dyDescent="0.15">
      <c r="A646" s="1211"/>
      <c r="B646" s="1212"/>
      <c r="C646" s="1230"/>
      <c r="D646" s="1231"/>
      <c r="E646" s="1232"/>
      <c r="F646" s="1216"/>
      <c r="G646" s="1217"/>
      <c r="H646" s="1211"/>
      <c r="I646" s="1218"/>
      <c r="J646" s="1219"/>
      <c r="K646" s="1219"/>
      <c r="L646" s="1220"/>
      <c r="M646" s="1220"/>
      <c r="N646" s="1276"/>
      <c r="P646" s="1222"/>
      <c r="R646" s="429"/>
      <c r="S646" s="1231"/>
      <c r="T646" s="1231"/>
      <c r="U646" s="1225"/>
      <c r="V646" s="591"/>
      <c r="W646" s="591"/>
      <c r="X646" s="591"/>
      <c r="Y646" s="591"/>
      <c r="Z646" s="591"/>
      <c r="AA646" s="591"/>
      <c r="AB646" s="591"/>
      <c r="AC646" s="591"/>
      <c r="AD646" s="591"/>
      <c r="AE646" s="591"/>
    </row>
    <row r="647" spans="1:31" s="1221" customFormat="1" x14ac:dyDescent="0.15">
      <c r="A647" s="1211"/>
      <c r="B647" s="1212"/>
      <c r="C647" s="1230"/>
      <c r="D647" s="1231"/>
      <c r="E647" s="1232"/>
      <c r="F647" s="1216"/>
      <c r="G647" s="1217"/>
      <c r="H647" s="1211"/>
      <c r="I647" s="1218"/>
      <c r="J647" s="1219"/>
      <c r="K647" s="1219"/>
      <c r="L647" s="1220"/>
      <c r="M647" s="1220"/>
      <c r="N647" s="1276"/>
      <c r="P647" s="1222"/>
      <c r="R647" s="429"/>
      <c r="S647" s="1231"/>
      <c r="T647" s="1231"/>
      <c r="U647" s="1225"/>
      <c r="V647" s="591"/>
      <c r="W647" s="591"/>
      <c r="X647" s="591"/>
      <c r="Y647" s="591"/>
      <c r="Z647" s="591"/>
      <c r="AA647" s="591"/>
      <c r="AB647" s="591"/>
      <c r="AC647" s="591"/>
      <c r="AD647" s="591"/>
      <c r="AE647" s="591"/>
    </row>
    <row r="648" spans="1:31" s="1221" customFormat="1" x14ac:dyDescent="0.15">
      <c r="A648" s="1211"/>
      <c r="B648" s="1212"/>
      <c r="C648" s="1230"/>
      <c r="D648" s="1231"/>
      <c r="E648" s="1232"/>
      <c r="F648" s="1216"/>
      <c r="G648" s="1217"/>
      <c r="H648" s="1211"/>
      <c r="I648" s="1218"/>
      <c r="J648" s="1219"/>
      <c r="K648" s="1219"/>
      <c r="L648" s="1220"/>
      <c r="M648" s="1220"/>
      <c r="N648" s="1276"/>
      <c r="P648" s="1222"/>
      <c r="R648" s="429"/>
      <c r="S648" s="1231"/>
      <c r="T648" s="1231"/>
      <c r="U648" s="1225"/>
      <c r="V648" s="591"/>
      <c r="W648" s="591"/>
      <c r="X648" s="591"/>
      <c r="Y648" s="591"/>
      <c r="Z648" s="591"/>
      <c r="AA648" s="591"/>
      <c r="AB648" s="591"/>
      <c r="AC648" s="591"/>
      <c r="AD648" s="591"/>
      <c r="AE648" s="591"/>
    </row>
  </sheetData>
  <mergeCells count="71">
    <mergeCell ref="N2:N16"/>
    <mergeCell ref="N17:N19"/>
    <mergeCell ref="N463:N468"/>
    <mergeCell ref="N459:N462"/>
    <mergeCell ref="N456:N458"/>
    <mergeCell ref="N82:N91"/>
    <mergeCell ref="N20:N22"/>
    <mergeCell ref="N23:N25"/>
    <mergeCell ref="N26:N31"/>
    <mergeCell ref="N32:N37"/>
    <mergeCell ref="N38:N40"/>
    <mergeCell ref="N41:N46"/>
    <mergeCell ref="N47:N52"/>
    <mergeCell ref="N53:N56"/>
    <mergeCell ref="N57:N59"/>
    <mergeCell ref="N60:N65"/>
    <mergeCell ref="AD117:AD126"/>
    <mergeCell ref="AD187:AD189"/>
    <mergeCell ref="AD264:AD273"/>
    <mergeCell ref="H492:H494"/>
    <mergeCell ref="H496:I496"/>
    <mergeCell ref="N450:N455"/>
    <mergeCell ref="N445:N449"/>
    <mergeCell ref="N434:N443"/>
    <mergeCell ref="N284:N289"/>
    <mergeCell ref="N190:N199"/>
    <mergeCell ref="N200:N209"/>
    <mergeCell ref="N210:N219"/>
    <mergeCell ref="N220:N225"/>
    <mergeCell ref="N226:N230"/>
    <mergeCell ref="N231:N233"/>
    <mergeCell ref="N234:N243"/>
    <mergeCell ref="N66:N71"/>
    <mergeCell ref="N72:N81"/>
    <mergeCell ref="N187:N189"/>
    <mergeCell ref="N92:N100"/>
    <mergeCell ref="N101:N106"/>
    <mergeCell ref="N107:N116"/>
    <mergeCell ref="N117:N126"/>
    <mergeCell ref="N127:N136"/>
    <mergeCell ref="N137:N146"/>
    <mergeCell ref="N147:N156"/>
    <mergeCell ref="N157:N166"/>
    <mergeCell ref="N167:N176"/>
    <mergeCell ref="N177:N180"/>
    <mergeCell ref="N181:N186"/>
    <mergeCell ref="N244:N253"/>
    <mergeCell ref="N254:N263"/>
    <mergeCell ref="N264:N273"/>
    <mergeCell ref="N274:N283"/>
    <mergeCell ref="N382:N383"/>
    <mergeCell ref="N290:N297"/>
    <mergeCell ref="N298:N307"/>
    <mergeCell ref="N308:N317"/>
    <mergeCell ref="N318:N327"/>
    <mergeCell ref="N328:N337"/>
    <mergeCell ref="N338:N347"/>
    <mergeCell ref="N348:N357"/>
    <mergeCell ref="N358:N372"/>
    <mergeCell ref="N373:N375"/>
    <mergeCell ref="N376:N379"/>
    <mergeCell ref="N380:N381"/>
    <mergeCell ref="N404:N413"/>
    <mergeCell ref="N414:N423"/>
    <mergeCell ref="N424:N433"/>
    <mergeCell ref="N384:N385"/>
    <mergeCell ref="N386:N388"/>
    <mergeCell ref="N389:N391"/>
    <mergeCell ref="N392:N397"/>
    <mergeCell ref="N398:N400"/>
    <mergeCell ref="N401:N403"/>
  </mergeCells>
  <dataValidations count="2">
    <dataValidation allowBlank="1" showInputMessage="1" showErrorMessage="1" promptTitle="ΠΡΟΣΟΧΗ" prompt="Παρακαλώ πληκτρολογήστε την ταχυδρομική διεύθυνση με ΚΕΦΑΛΑΙΟΥΣ ΧΑΡΑΚΤΗΡΕΣ σε ένα μόνο κελί και σε μία γραμμή, ως ακολούθως:_x000a__x000a_ΟΔΟΣ ΑΡΙΘΜΟΣ, ΠΟΛΗ, ΝΟΜΟΣ, ΤΚ" sqref="P2:P468"/>
    <dataValidation type="list" allowBlank="1" showInputMessage="1" showErrorMessage="1" sqref="H789:H1048576">
      <formula1>$B$2:$B$12</formula1>
    </dataValidation>
  </dataValidations>
  <hyperlinks>
    <hyperlink ref="R47" r:id="rId1"/>
    <hyperlink ref="R53" r:id="rId2"/>
    <hyperlink ref="R57" r:id="rId3" display="mail@1lyk-argyr.att.sch.gr"/>
    <hyperlink ref="R60" r:id="rId4" display="mail@2lyk-p-falir.att.sch.gr"/>
  </hyperlinks>
  <pageMargins left="3.937007874015748E-2" right="3.937007874015748E-2" top="0.74803149606299213" bottom="0.74803149606299213" header="0.31496062992125984" footer="0.31496062992125984"/>
  <pageSetup paperSize="9" scale="65" fitToHeight="0" orientation="landscape" r:id="rId5"/>
  <headerFooter>
    <oddHeader>&amp;C&amp;"Trebuchet MS,Έντονα"&amp;10ΚΡΑΤΙΚΟ ΠΙΣΤΟΠΟΙΗΤΙΚΟ ΓΛΩΣΣΟΜΑΘΕΙΑΣ&amp;"Trebuchet MS,Κανονικά"
ΕΞΕΤΑΣΕΙΣ ΜΑΪΟΥ 2025</oddHeader>
    <oddFooter>&amp;C&amp;P/&amp;N</oddFooter>
  </headerFooter>
  <rowBreaks count="8" manualBreakCount="8">
    <brk id="56" min="2" max="28" man="1"/>
    <brk id="116" min="2" max="28" man="1"/>
    <brk id="176" min="2" max="28" man="1"/>
    <brk id="233" min="2" max="28" man="1"/>
    <brk id="283" min="2" max="28" man="1"/>
    <brk id="337" min="2" max="28" man="1"/>
    <brk id="388" min="2" max="28" man="1"/>
    <brk id="443" min="2" max="28" man="1"/>
  </rowBreaks>
  <colBreaks count="1" manualBreakCount="1">
    <brk id="16" max="468" man="1"/>
  </col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DataSheet!$C$2:$C$6</xm:f>
          </x14:formula1>
          <xm:sqref>I373 I376</xm:sqref>
        </x14:dataValidation>
        <x14:dataValidation type="list" allowBlank="1" showInputMessage="1" showErrorMessage="1">
          <x14:formula1>
            <xm:f>DataSheet!$E$2:$E$3</xm:f>
          </x14:formula1>
          <xm:sqref>Z2:Z468 AB2:AB468</xm:sqref>
        </x14:dataValidation>
        <x14:dataValidation type="list" allowBlank="1" showInputMessage="1" showErrorMessage="1">
          <x14:formula1>
            <xm:f>DataSheet!$D$2:$D$4</xm:f>
          </x14:formula1>
          <xm:sqref>Y2:Y468 AC2:AC468 AA2:AA468</xm:sqref>
        </x14:dataValidation>
        <x14:dataValidation type="list" allowBlank="1" showInputMessage="1" showErrorMessage="1">
          <x14:formula1>
            <xm:f>DataSheet!$B$2:$B$7</xm:f>
          </x14:formula1>
          <xm:sqref>H66:H68 H2:H31 H41:H43 H358:H372</xm:sqref>
        </x14:dataValidation>
        <x14:dataValidation type="list" allowBlank="1" showInputMessage="1" showErrorMessage="1">
          <x14:formula1>
            <xm:f>DataSheet!$B$2:$B$8</xm:f>
          </x14:formula1>
          <xm:sqref>H470:H471 H497:H788 H475 H479 H483 H487 H44:H65 H495 H32:H40 H69:H357 H373:H468</xm:sqref>
        </x14:dataValidation>
        <x14:dataValidation type="list" allowBlank="1" showInputMessage="1" showErrorMessage="1">
          <x14:formula1>
            <xm:f>DataSheet!$C$2:$C$4</xm:f>
          </x14:formula1>
          <xm:sqref>I497:K1048576 I470:I471 L470:N471 J470:K470 L475:N475 I475 L479:N479 I479 L483:N483 I483 L487:N487 I487 L492:N492 I492 L495:N1048576 I495:K495 I2:I372 I374:I375 I377:I468</xm:sqref>
        </x14:dataValidation>
        <x14:dataValidation type="list" allowBlank="1" showInputMessage="1" showErrorMessage="1">
          <x14:formula1>
            <xm:f>DataSheet!$A$2:A$43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3"/>
  <sheetViews>
    <sheetView tabSelected="1" topLeftCell="C1" zoomScaleNormal="100" workbookViewId="0">
      <pane ySplit="1" topLeftCell="A2" activePane="bottomLeft" state="frozen"/>
      <selection pane="bottomLeft" activeCell="N5" sqref="N5"/>
    </sheetView>
  </sheetViews>
  <sheetFormatPr defaultColWidth="8.7109375" defaultRowHeight="11.25" x14ac:dyDescent="0.2"/>
  <cols>
    <col min="1" max="1" width="8.85546875" style="372" hidden="1" customWidth="1"/>
    <col min="2" max="2" width="16.7109375" style="424" hidden="1" customWidth="1"/>
    <col min="3" max="3" width="29.85546875" style="388" customWidth="1"/>
    <col min="4" max="4" width="20" style="389" customWidth="1"/>
    <col min="5" max="5" width="6.140625" style="390" customWidth="1"/>
    <col min="6" max="6" width="25.7109375" style="372" customWidth="1"/>
    <col min="7" max="7" width="6.140625" style="378" customWidth="1"/>
    <col min="8" max="8" width="8.42578125" style="372" customWidth="1"/>
    <col min="9" max="9" width="7" style="379" customWidth="1"/>
    <col min="10" max="10" width="5" style="380" customWidth="1"/>
    <col min="11" max="11" width="5.7109375" style="380" customWidth="1"/>
    <col min="12" max="12" width="4.7109375" style="381" customWidth="1"/>
    <col min="13" max="13" width="5.5703125" style="381" customWidth="1"/>
    <col min="14" max="14" width="31.28515625" style="382" customWidth="1"/>
    <col min="15" max="15" width="47.42578125" style="382" customWidth="1"/>
    <col min="16" max="16" width="11.42578125" style="382" customWidth="1"/>
    <col min="17" max="17" width="26.28515625" style="1423" customWidth="1"/>
    <col min="18" max="16384" width="8.7109375" style="27"/>
  </cols>
  <sheetData>
    <row r="1" spans="1:17" s="12" customFormat="1" ht="77.25" customHeight="1" thickTop="1" thickBot="1" x14ac:dyDescent="0.3">
      <c r="A1" s="2" t="s">
        <v>47</v>
      </c>
      <c r="B1" s="3" t="s">
        <v>41</v>
      </c>
      <c r="C1" s="4" t="s">
        <v>119</v>
      </c>
      <c r="D1" s="5" t="s">
        <v>54</v>
      </c>
      <c r="E1" s="6" t="s">
        <v>55</v>
      </c>
      <c r="F1" s="7" t="s">
        <v>118</v>
      </c>
      <c r="G1" s="8" t="s">
        <v>120</v>
      </c>
      <c r="H1" s="7" t="s">
        <v>121</v>
      </c>
      <c r="I1" s="9" t="s">
        <v>122</v>
      </c>
      <c r="J1" s="10" t="s">
        <v>123</v>
      </c>
      <c r="K1" s="10" t="s">
        <v>183</v>
      </c>
      <c r="L1" s="10" t="s">
        <v>124</v>
      </c>
      <c r="M1" s="11" t="s">
        <v>125</v>
      </c>
      <c r="N1" s="1284" t="s">
        <v>126</v>
      </c>
      <c r="O1" s="1412" t="s">
        <v>601</v>
      </c>
      <c r="P1" s="1285" t="s">
        <v>128</v>
      </c>
      <c r="Q1" s="1413" t="s">
        <v>129</v>
      </c>
    </row>
    <row r="2" spans="1:17" ht="12" customHeight="1" thickTop="1" x14ac:dyDescent="0.2">
      <c r="A2" s="13" t="s">
        <v>53</v>
      </c>
      <c r="B2" s="14">
        <f>LEFT(A2,3)+200</f>
        <v>201</v>
      </c>
      <c r="C2" s="15" t="s">
        <v>58</v>
      </c>
      <c r="D2" s="16" t="s">
        <v>56</v>
      </c>
      <c r="E2" s="17">
        <f>B2</f>
        <v>201</v>
      </c>
      <c r="F2" s="18" t="str">
        <f t="shared" ref="F2:F33" si="0">RIGHT(A2,LEN(A2)-5)</f>
        <v>ΕΙΔΙΚΟ ΕΞΕΤΑΣΤΙΚΟ ΚΕΝΤΡΟ ΑΘΗΝΑΣ</v>
      </c>
      <c r="G2" s="19" t="s">
        <v>49</v>
      </c>
      <c r="H2" s="20" t="s">
        <v>3</v>
      </c>
      <c r="I2" s="21" t="s">
        <v>8</v>
      </c>
      <c r="J2" s="1451">
        <f>2+1</f>
        <v>3</v>
      </c>
      <c r="K2" s="23"/>
      <c r="L2" s="24"/>
      <c r="M2" s="25">
        <v>1</v>
      </c>
      <c r="N2" s="445"/>
      <c r="O2" s="1383"/>
      <c r="P2" s="1338"/>
      <c r="Q2" s="26"/>
    </row>
    <row r="3" spans="1:17" ht="12" customHeight="1" x14ac:dyDescent="0.2">
      <c r="A3" s="13" t="s">
        <v>53</v>
      </c>
      <c r="B3" s="14">
        <f t="shared" ref="B3:B16" si="1">LEFT(A3,3)+200</f>
        <v>201</v>
      </c>
      <c r="C3" s="15"/>
      <c r="D3" s="16"/>
      <c r="E3" s="28">
        <f>B3</f>
        <v>201</v>
      </c>
      <c r="F3" s="29" t="str">
        <f t="shared" si="0"/>
        <v>ΕΙΔΙΚΟ ΕΞΕΤΑΣΤΙΚΟ ΚΕΝΤΡΟ ΑΘΗΝΑΣ</v>
      </c>
      <c r="G3" s="30" t="s">
        <v>49</v>
      </c>
      <c r="H3" s="31" t="s">
        <v>3</v>
      </c>
      <c r="I3" s="21" t="s">
        <v>9</v>
      </c>
      <c r="J3" s="22">
        <v>12</v>
      </c>
      <c r="K3" s="32"/>
      <c r="L3" s="24">
        <v>1</v>
      </c>
      <c r="M3" s="33"/>
      <c r="N3" s="445"/>
      <c r="O3" s="1383"/>
      <c r="P3" s="1338"/>
      <c r="Q3" s="34"/>
    </row>
    <row r="4" spans="1:17" ht="12" customHeight="1" x14ac:dyDescent="0.2">
      <c r="A4" s="13" t="s">
        <v>53</v>
      </c>
      <c r="B4" s="14">
        <f t="shared" si="1"/>
        <v>201</v>
      </c>
      <c r="C4" s="15" t="s">
        <v>58</v>
      </c>
      <c r="D4" s="16" t="s">
        <v>56</v>
      </c>
      <c r="E4" s="28">
        <f t="shared" ref="E4:E16" si="2">B4</f>
        <v>201</v>
      </c>
      <c r="F4" s="29" t="str">
        <f t="shared" si="0"/>
        <v>ΕΙΔΙΚΟ ΕΞΕΤΑΣΤΙΚΟ ΚΕΝΤΡΟ ΑΘΗΝΑΣ</v>
      </c>
      <c r="G4" s="30" t="s">
        <v>49</v>
      </c>
      <c r="H4" s="31" t="s">
        <v>3</v>
      </c>
      <c r="I4" s="35" t="s">
        <v>10</v>
      </c>
      <c r="J4" s="36">
        <v>10</v>
      </c>
      <c r="K4" s="32"/>
      <c r="L4" s="37"/>
      <c r="M4" s="38">
        <v>1</v>
      </c>
      <c r="N4" s="448"/>
      <c r="O4" s="1383"/>
      <c r="P4" s="1382"/>
      <c r="Q4" s="1379"/>
    </row>
    <row r="5" spans="1:17" ht="12" customHeight="1" x14ac:dyDescent="0.2">
      <c r="A5" s="13" t="s">
        <v>53</v>
      </c>
      <c r="B5" s="14">
        <f t="shared" si="1"/>
        <v>201</v>
      </c>
      <c r="C5" s="15" t="s">
        <v>58</v>
      </c>
      <c r="D5" s="16" t="s">
        <v>56</v>
      </c>
      <c r="E5" s="28">
        <f t="shared" si="2"/>
        <v>201</v>
      </c>
      <c r="F5" s="29" t="str">
        <f t="shared" si="0"/>
        <v>ΕΙΔΙΚΟ ΕΞΕΤΑΣΤΙΚΟ ΚΕΝΤΡΟ ΑΘΗΝΑΣ</v>
      </c>
      <c r="G5" s="30" t="s">
        <v>49</v>
      </c>
      <c r="H5" s="31" t="s">
        <v>4</v>
      </c>
      <c r="I5" s="35" t="s">
        <v>8</v>
      </c>
      <c r="J5" s="36">
        <v>7</v>
      </c>
      <c r="K5" s="32"/>
      <c r="L5" s="37"/>
      <c r="M5" s="38">
        <v>1</v>
      </c>
      <c r="N5" s="448"/>
      <c r="O5" s="1383"/>
      <c r="P5" s="1382"/>
      <c r="Q5" s="1379"/>
    </row>
    <row r="6" spans="1:17" ht="12" customHeight="1" x14ac:dyDescent="0.2">
      <c r="A6" s="13" t="s">
        <v>53</v>
      </c>
      <c r="B6" s="14">
        <f t="shared" si="1"/>
        <v>201</v>
      </c>
      <c r="C6" s="15" t="s">
        <v>58</v>
      </c>
      <c r="D6" s="16" t="s">
        <v>56</v>
      </c>
      <c r="E6" s="28">
        <f t="shared" si="2"/>
        <v>201</v>
      </c>
      <c r="F6" s="29" t="str">
        <f t="shared" si="0"/>
        <v>ΕΙΔΙΚΟ ΕΞΕΤΑΣΤΙΚΟ ΚΕΝΤΡΟ ΑΘΗΝΑΣ</v>
      </c>
      <c r="G6" s="30" t="s">
        <v>49</v>
      </c>
      <c r="H6" s="31" t="s">
        <v>4</v>
      </c>
      <c r="I6" s="35" t="s">
        <v>9</v>
      </c>
      <c r="J6" s="36">
        <v>14</v>
      </c>
      <c r="K6" s="32"/>
      <c r="L6" s="37">
        <v>1</v>
      </c>
      <c r="M6" s="39"/>
      <c r="N6" s="448"/>
      <c r="O6" s="1383"/>
      <c r="P6" s="1382"/>
      <c r="Q6" s="1379"/>
    </row>
    <row r="7" spans="1:17" ht="12" customHeight="1" x14ac:dyDescent="0.2">
      <c r="A7" s="13" t="s">
        <v>53</v>
      </c>
      <c r="B7" s="14">
        <f t="shared" si="1"/>
        <v>201</v>
      </c>
      <c r="C7" s="15" t="s">
        <v>58</v>
      </c>
      <c r="D7" s="16" t="s">
        <v>56</v>
      </c>
      <c r="E7" s="28">
        <f t="shared" si="2"/>
        <v>201</v>
      </c>
      <c r="F7" s="29" t="str">
        <f t="shared" si="0"/>
        <v>ΕΙΔΙΚΟ ΕΞΕΤΑΣΤΙΚΟ ΚΕΝΤΡΟ ΑΘΗΝΑΣ</v>
      </c>
      <c r="G7" s="30" t="s">
        <v>49</v>
      </c>
      <c r="H7" s="31" t="s">
        <v>4</v>
      </c>
      <c r="I7" s="35" t="s">
        <v>10</v>
      </c>
      <c r="J7" s="36">
        <v>4</v>
      </c>
      <c r="K7" s="32"/>
      <c r="L7" s="37"/>
      <c r="M7" s="39">
        <v>1</v>
      </c>
      <c r="N7" s="448"/>
      <c r="O7" s="1383"/>
      <c r="P7" s="1382"/>
      <c r="Q7" s="1379"/>
    </row>
    <row r="8" spans="1:17" ht="31.15" customHeight="1" x14ac:dyDescent="0.2">
      <c r="A8" s="13" t="s">
        <v>53</v>
      </c>
      <c r="B8" s="14">
        <f t="shared" si="1"/>
        <v>201</v>
      </c>
      <c r="C8" s="15" t="s">
        <v>58</v>
      </c>
      <c r="D8" s="16" t="s">
        <v>56</v>
      </c>
      <c r="E8" s="28">
        <f t="shared" si="2"/>
        <v>201</v>
      </c>
      <c r="F8" s="29" t="str">
        <f t="shared" si="0"/>
        <v>ΕΙΔΙΚΟ ΕΞΕΤΑΣΤΙΚΟ ΚΕΝΤΡΟ ΑΘΗΝΑΣ</v>
      </c>
      <c r="G8" s="30" t="s">
        <v>49</v>
      </c>
      <c r="H8" s="31" t="s">
        <v>5</v>
      </c>
      <c r="I8" s="35" t="s">
        <v>8</v>
      </c>
      <c r="J8" s="36">
        <v>7</v>
      </c>
      <c r="K8" s="32">
        <f>SUM(J2:J16)</f>
        <v>103</v>
      </c>
      <c r="L8" s="37"/>
      <c r="M8" s="39">
        <v>1</v>
      </c>
      <c r="N8" s="425" t="s">
        <v>292</v>
      </c>
      <c r="O8" s="1383" t="s">
        <v>556</v>
      </c>
      <c r="P8" s="1382">
        <v>2105221158</v>
      </c>
      <c r="Q8" s="1379" t="s">
        <v>523</v>
      </c>
    </row>
    <row r="9" spans="1:17" ht="12" customHeight="1" x14ac:dyDescent="0.2">
      <c r="A9" s="13" t="s">
        <v>53</v>
      </c>
      <c r="B9" s="14">
        <f t="shared" si="1"/>
        <v>201</v>
      </c>
      <c r="C9" s="15" t="s">
        <v>58</v>
      </c>
      <c r="D9" s="16" t="s">
        <v>56</v>
      </c>
      <c r="E9" s="28">
        <f t="shared" si="2"/>
        <v>201</v>
      </c>
      <c r="F9" s="29" t="str">
        <f t="shared" si="0"/>
        <v>ΕΙΔΙΚΟ ΕΞΕΤΑΣΤΙΚΟ ΚΕΝΤΡΟ ΑΘΗΝΑΣ</v>
      </c>
      <c r="G9" s="30" t="s">
        <v>49</v>
      </c>
      <c r="H9" s="31" t="s">
        <v>5</v>
      </c>
      <c r="I9" s="35" t="s">
        <v>9</v>
      </c>
      <c r="J9" s="1449">
        <f>14+1</f>
        <v>15</v>
      </c>
      <c r="K9" s="32"/>
      <c r="L9" s="37">
        <v>1</v>
      </c>
      <c r="M9" s="39"/>
      <c r="N9" s="448"/>
      <c r="O9" s="1383"/>
      <c r="P9" s="1382"/>
      <c r="Q9" s="1379"/>
    </row>
    <row r="10" spans="1:17" ht="12" customHeight="1" x14ac:dyDescent="0.2">
      <c r="A10" s="13" t="s">
        <v>53</v>
      </c>
      <c r="B10" s="14">
        <f t="shared" si="1"/>
        <v>201</v>
      </c>
      <c r="C10" s="15" t="s">
        <v>58</v>
      </c>
      <c r="D10" s="16" t="s">
        <v>56</v>
      </c>
      <c r="E10" s="28">
        <f t="shared" si="2"/>
        <v>201</v>
      </c>
      <c r="F10" s="29" t="str">
        <f t="shared" si="0"/>
        <v>ΕΙΔΙΚΟ ΕΞΕΤΑΣΤΙΚΟ ΚΕΝΤΡΟ ΑΘΗΝΑΣ</v>
      </c>
      <c r="G10" s="30" t="s">
        <v>49</v>
      </c>
      <c r="H10" s="31" t="s">
        <v>5</v>
      </c>
      <c r="I10" s="35" t="s">
        <v>10</v>
      </c>
      <c r="J10" s="36">
        <v>1</v>
      </c>
      <c r="K10" s="32"/>
      <c r="L10" s="37"/>
      <c r="M10" s="25">
        <v>1</v>
      </c>
      <c r="N10" s="448"/>
      <c r="O10" s="1383"/>
      <c r="P10" s="1382"/>
      <c r="Q10" s="1379"/>
    </row>
    <row r="11" spans="1:17" ht="11.25" customHeight="1" x14ac:dyDescent="0.2">
      <c r="A11" s="13" t="s">
        <v>53</v>
      </c>
      <c r="B11" s="14">
        <f t="shared" si="1"/>
        <v>201</v>
      </c>
      <c r="C11" s="15" t="s">
        <v>58</v>
      </c>
      <c r="D11" s="16" t="s">
        <v>56</v>
      </c>
      <c r="E11" s="28">
        <f t="shared" si="2"/>
        <v>201</v>
      </c>
      <c r="F11" s="29" t="str">
        <f t="shared" si="0"/>
        <v>ΕΙΔΙΚΟ ΕΞΕΤΑΣΤΙΚΟ ΚΕΝΤΡΟ ΑΘΗΝΑΣ</v>
      </c>
      <c r="G11" s="30" t="s">
        <v>49</v>
      </c>
      <c r="H11" s="31" t="s">
        <v>7</v>
      </c>
      <c r="I11" s="35" t="s">
        <v>8</v>
      </c>
      <c r="J11" s="36">
        <v>4</v>
      </c>
      <c r="K11" s="32"/>
      <c r="L11" s="40"/>
      <c r="M11" s="38">
        <v>1</v>
      </c>
      <c r="N11" s="448"/>
      <c r="O11" s="1383"/>
      <c r="P11" s="1382"/>
      <c r="Q11" s="1379"/>
    </row>
    <row r="12" spans="1:17" ht="11.25" customHeight="1" x14ac:dyDescent="0.2">
      <c r="A12" s="13" t="s">
        <v>53</v>
      </c>
      <c r="B12" s="14">
        <f t="shared" si="1"/>
        <v>201</v>
      </c>
      <c r="C12" s="15" t="s">
        <v>58</v>
      </c>
      <c r="D12" s="16" t="s">
        <v>56</v>
      </c>
      <c r="E12" s="28">
        <f t="shared" si="2"/>
        <v>201</v>
      </c>
      <c r="F12" s="29" t="str">
        <f t="shared" si="0"/>
        <v>ΕΙΔΙΚΟ ΕΞΕΤΑΣΤΙΚΟ ΚΕΝΤΡΟ ΑΘΗΝΑΣ</v>
      </c>
      <c r="G12" s="30" t="s">
        <v>49</v>
      </c>
      <c r="H12" s="31" t="s">
        <v>7</v>
      </c>
      <c r="I12" s="35" t="s">
        <v>9</v>
      </c>
      <c r="J12" s="36">
        <v>11</v>
      </c>
      <c r="K12" s="32"/>
      <c r="L12" s="37">
        <v>2</v>
      </c>
      <c r="M12" s="39"/>
      <c r="N12" s="448"/>
      <c r="O12" s="1383"/>
      <c r="P12" s="1382"/>
      <c r="Q12" s="1379"/>
    </row>
    <row r="13" spans="1:17" ht="12" customHeight="1" x14ac:dyDescent="0.2">
      <c r="A13" s="13" t="s">
        <v>53</v>
      </c>
      <c r="B13" s="14">
        <f t="shared" si="1"/>
        <v>201</v>
      </c>
      <c r="C13" s="15" t="s">
        <v>58</v>
      </c>
      <c r="D13" s="16" t="s">
        <v>56</v>
      </c>
      <c r="E13" s="28">
        <f t="shared" si="2"/>
        <v>201</v>
      </c>
      <c r="F13" s="29" t="str">
        <f t="shared" si="0"/>
        <v>ΕΙΔΙΚΟ ΕΞΕΤΑΣΤΙΚΟ ΚΕΝΤΡΟ ΑΘΗΝΑΣ</v>
      </c>
      <c r="G13" s="30" t="s">
        <v>49</v>
      </c>
      <c r="H13" s="31" t="s">
        <v>7</v>
      </c>
      <c r="I13" s="35" t="s">
        <v>10</v>
      </c>
      <c r="J13" s="36">
        <v>2</v>
      </c>
      <c r="K13" s="32"/>
      <c r="L13" s="41"/>
      <c r="M13" s="38">
        <v>1</v>
      </c>
      <c r="N13" s="448"/>
      <c r="O13" s="1383"/>
      <c r="P13" s="1382"/>
      <c r="Q13" s="1379"/>
    </row>
    <row r="14" spans="1:17" ht="12" customHeight="1" x14ac:dyDescent="0.2">
      <c r="A14" s="13" t="s">
        <v>53</v>
      </c>
      <c r="B14" s="14">
        <f t="shared" si="1"/>
        <v>201</v>
      </c>
      <c r="C14" s="15" t="s">
        <v>58</v>
      </c>
      <c r="D14" s="42" t="s">
        <v>56</v>
      </c>
      <c r="E14" s="28">
        <f t="shared" si="2"/>
        <v>201</v>
      </c>
      <c r="F14" s="29" t="str">
        <f t="shared" si="0"/>
        <v>ΕΙΔΙΚΟ ΕΞΕΤΑΣΤΙΚΟ ΚΕΝΤΡΟ ΑΘΗΝΑΣ</v>
      </c>
      <c r="G14" s="30" t="s">
        <v>49</v>
      </c>
      <c r="H14" s="31" t="s">
        <v>6</v>
      </c>
      <c r="I14" s="35" t="s">
        <v>8</v>
      </c>
      <c r="J14" s="43">
        <v>2</v>
      </c>
      <c r="K14" s="44"/>
      <c r="L14" s="45"/>
      <c r="M14" s="46">
        <v>1</v>
      </c>
      <c r="N14" s="448"/>
      <c r="O14" s="1383"/>
      <c r="P14" s="1382"/>
      <c r="Q14" s="1379"/>
    </row>
    <row r="15" spans="1:17" ht="12" customHeight="1" x14ac:dyDescent="0.2">
      <c r="A15" s="13" t="s">
        <v>53</v>
      </c>
      <c r="B15" s="14">
        <f t="shared" si="1"/>
        <v>201</v>
      </c>
      <c r="C15" s="15" t="s">
        <v>58</v>
      </c>
      <c r="D15" s="16" t="s">
        <v>56</v>
      </c>
      <c r="E15" s="28">
        <f t="shared" si="2"/>
        <v>201</v>
      </c>
      <c r="F15" s="29" t="str">
        <f t="shared" si="0"/>
        <v>ΕΙΔΙΚΟ ΕΞΕΤΑΣΤΙΚΟ ΚΕΝΤΡΟ ΑΘΗΝΑΣ</v>
      </c>
      <c r="G15" s="30" t="s">
        <v>49</v>
      </c>
      <c r="H15" s="31" t="s">
        <v>6</v>
      </c>
      <c r="I15" s="35" t="s">
        <v>9</v>
      </c>
      <c r="J15" s="43">
        <v>8</v>
      </c>
      <c r="K15" s="44"/>
      <c r="L15" s="45">
        <v>1</v>
      </c>
      <c r="M15" s="47"/>
      <c r="N15" s="448"/>
      <c r="O15" s="1383"/>
      <c r="P15" s="1382"/>
      <c r="Q15" s="1379"/>
    </row>
    <row r="16" spans="1:17" ht="12" customHeight="1" thickBot="1" x14ac:dyDescent="0.25">
      <c r="A16" s="13" t="s">
        <v>53</v>
      </c>
      <c r="B16" s="14">
        <f t="shared" si="1"/>
        <v>201</v>
      </c>
      <c r="C16" s="15" t="s">
        <v>58</v>
      </c>
      <c r="D16" s="16" t="s">
        <v>56</v>
      </c>
      <c r="E16" s="48">
        <f t="shared" si="2"/>
        <v>201</v>
      </c>
      <c r="F16" s="49" t="str">
        <f t="shared" si="0"/>
        <v>ΕΙΔΙΚΟ ΕΞΕΤΑΣΤΙΚΟ ΚΕΝΤΡΟ ΑΘΗΝΑΣ</v>
      </c>
      <c r="G16" s="50" t="s">
        <v>49</v>
      </c>
      <c r="H16" s="51" t="s">
        <v>6</v>
      </c>
      <c r="I16" s="52" t="s">
        <v>10</v>
      </c>
      <c r="J16" s="53">
        <v>3</v>
      </c>
      <c r="K16" s="44"/>
      <c r="L16" s="54"/>
      <c r="M16" s="55">
        <v>1</v>
      </c>
      <c r="N16" s="450"/>
      <c r="O16" s="1339"/>
      <c r="P16" s="1304"/>
      <c r="Q16" s="56"/>
    </row>
    <row r="17" spans="1:17" ht="12" customHeight="1" x14ac:dyDescent="0.2">
      <c r="A17" s="13" t="s">
        <v>11</v>
      </c>
      <c r="B17" s="14" t="str">
        <f>LEFT(A17,3)</f>
        <v>201</v>
      </c>
      <c r="C17" s="15" t="s">
        <v>58</v>
      </c>
      <c r="D17" s="16" t="s">
        <v>56</v>
      </c>
      <c r="E17" s="85" t="str">
        <f>B17</f>
        <v>201</v>
      </c>
      <c r="F17" s="86" t="str">
        <f t="shared" si="0"/>
        <v>Α' ΑΘΗΝΑΣ</v>
      </c>
      <c r="G17" s="87" t="s">
        <v>404</v>
      </c>
      <c r="H17" s="88" t="s">
        <v>3</v>
      </c>
      <c r="I17" s="89" t="s">
        <v>8</v>
      </c>
      <c r="J17" s="1452">
        <f>33-1</f>
        <v>32</v>
      </c>
      <c r="K17" s="91"/>
      <c r="L17" s="92"/>
      <c r="M17" s="1428">
        <v>2</v>
      </c>
      <c r="N17" s="457"/>
      <c r="O17" s="550"/>
      <c r="P17" s="551"/>
      <c r="Q17" s="94"/>
    </row>
    <row r="18" spans="1:17" ht="12" customHeight="1" x14ac:dyDescent="0.2">
      <c r="A18" s="13" t="s">
        <v>11</v>
      </c>
      <c r="B18" s="14" t="str">
        <f>LEFT(A18,3)</f>
        <v>201</v>
      </c>
      <c r="C18" s="15" t="s">
        <v>58</v>
      </c>
      <c r="D18" s="16" t="s">
        <v>56</v>
      </c>
      <c r="E18" s="64" t="str">
        <f>B18</f>
        <v>201</v>
      </c>
      <c r="F18" s="29" t="str">
        <f t="shared" si="0"/>
        <v>Α' ΑΘΗΝΑΣ</v>
      </c>
      <c r="G18" s="30" t="s">
        <v>404</v>
      </c>
      <c r="H18" s="31" t="s">
        <v>3</v>
      </c>
      <c r="I18" s="35" t="s">
        <v>9</v>
      </c>
      <c r="J18" s="36">
        <v>26</v>
      </c>
      <c r="K18" s="32"/>
      <c r="L18" s="37">
        <v>2</v>
      </c>
      <c r="M18" s="39"/>
      <c r="N18" s="448"/>
      <c r="O18" s="1307"/>
      <c r="P18" s="1382"/>
      <c r="Q18" s="1379"/>
    </row>
    <row r="19" spans="1:17" ht="30" customHeight="1" x14ac:dyDescent="0.2">
      <c r="A19" s="13" t="s">
        <v>11</v>
      </c>
      <c r="B19" s="14" t="str">
        <f>LEFT(A19,3)</f>
        <v>201</v>
      </c>
      <c r="C19" s="15" t="s">
        <v>58</v>
      </c>
      <c r="D19" s="16" t="s">
        <v>56</v>
      </c>
      <c r="E19" s="82" t="str">
        <f t="shared" ref="E19:E25" si="3">B19</f>
        <v>201</v>
      </c>
      <c r="F19" s="49" t="str">
        <f t="shared" si="0"/>
        <v>Α' ΑΘΗΝΑΣ</v>
      </c>
      <c r="G19" s="30" t="s">
        <v>404</v>
      </c>
      <c r="H19" s="51" t="s">
        <v>3</v>
      </c>
      <c r="I19" s="52" t="s">
        <v>10</v>
      </c>
      <c r="J19" s="95">
        <v>35</v>
      </c>
      <c r="K19" s="32">
        <f>SUM(J17:J22)</f>
        <v>177</v>
      </c>
      <c r="L19" s="97"/>
      <c r="M19" s="98">
        <v>3</v>
      </c>
      <c r="N19" s="426" t="s">
        <v>557</v>
      </c>
      <c r="O19" s="1342" t="s">
        <v>566</v>
      </c>
      <c r="P19" s="1304">
        <v>2108674196</v>
      </c>
      <c r="Q19" s="56" t="s">
        <v>521</v>
      </c>
    </row>
    <row r="20" spans="1:17" ht="12" customHeight="1" x14ac:dyDescent="0.2">
      <c r="A20" s="13" t="s">
        <v>11</v>
      </c>
      <c r="B20" s="14" t="str">
        <f t="shared" ref="B20:B25" si="4">LEFT(A20,3)</f>
        <v>201</v>
      </c>
      <c r="C20" s="15" t="s">
        <v>58</v>
      </c>
      <c r="D20" s="16" t="s">
        <v>56</v>
      </c>
      <c r="E20" s="64" t="str">
        <f t="shared" si="3"/>
        <v>201</v>
      </c>
      <c r="F20" s="29" t="str">
        <f t="shared" si="0"/>
        <v>Α' ΑΘΗΝΑΣ</v>
      </c>
      <c r="G20" s="30" t="s">
        <v>404</v>
      </c>
      <c r="H20" s="31" t="s">
        <v>5</v>
      </c>
      <c r="I20" s="35" t="s">
        <v>8</v>
      </c>
      <c r="J20" s="36">
        <v>26</v>
      </c>
      <c r="K20" s="32"/>
      <c r="L20" s="37"/>
      <c r="M20" s="39">
        <v>2</v>
      </c>
      <c r="N20" s="448"/>
      <c r="O20" s="1307"/>
      <c r="P20" s="1382"/>
      <c r="Q20" s="1379"/>
    </row>
    <row r="21" spans="1:17" ht="12" customHeight="1" x14ac:dyDescent="0.2">
      <c r="A21" s="13" t="s">
        <v>11</v>
      </c>
      <c r="B21" s="14" t="str">
        <f t="shared" si="4"/>
        <v>201</v>
      </c>
      <c r="C21" s="15" t="s">
        <v>58</v>
      </c>
      <c r="D21" s="16" t="s">
        <v>56</v>
      </c>
      <c r="E21" s="64" t="str">
        <f t="shared" si="3"/>
        <v>201</v>
      </c>
      <c r="F21" s="29" t="str">
        <f t="shared" si="0"/>
        <v>Α' ΑΘΗΝΑΣ</v>
      </c>
      <c r="G21" s="30" t="s">
        <v>404</v>
      </c>
      <c r="H21" s="31" t="s">
        <v>5</v>
      </c>
      <c r="I21" s="35" t="s">
        <v>9</v>
      </c>
      <c r="J21" s="1449">
        <f>36-1</f>
        <v>35</v>
      </c>
      <c r="K21" s="32"/>
      <c r="L21" s="37">
        <v>4</v>
      </c>
      <c r="M21" s="39"/>
      <c r="N21" s="448"/>
      <c r="O21" s="1307"/>
      <c r="P21" s="1382"/>
      <c r="Q21" s="1379"/>
    </row>
    <row r="22" spans="1:17" ht="12" customHeight="1" thickBot="1" x14ac:dyDescent="0.25">
      <c r="A22" s="13" t="s">
        <v>11</v>
      </c>
      <c r="B22" s="14" t="str">
        <f t="shared" si="4"/>
        <v>201</v>
      </c>
      <c r="C22" s="15" t="s">
        <v>58</v>
      </c>
      <c r="D22" s="16" t="s">
        <v>56</v>
      </c>
      <c r="E22" s="68" t="str">
        <f t="shared" si="3"/>
        <v>201</v>
      </c>
      <c r="F22" s="69" t="str">
        <f t="shared" si="0"/>
        <v>Α' ΑΘΗΝΑΣ</v>
      </c>
      <c r="G22" s="70" t="s">
        <v>404</v>
      </c>
      <c r="H22" s="71" t="s">
        <v>5</v>
      </c>
      <c r="I22" s="72" t="s">
        <v>10</v>
      </c>
      <c r="J22" s="1292">
        <v>23</v>
      </c>
      <c r="K22" s="96"/>
      <c r="L22" s="1293"/>
      <c r="M22" s="1294">
        <v>2</v>
      </c>
      <c r="N22" s="1295"/>
      <c r="O22" s="1343"/>
      <c r="P22" s="1344"/>
      <c r="Q22" s="75"/>
    </row>
    <row r="23" spans="1:17" ht="24" customHeight="1" x14ac:dyDescent="0.2">
      <c r="A23" s="13" t="s">
        <v>11</v>
      </c>
      <c r="B23" s="14" t="str">
        <f t="shared" si="4"/>
        <v>201</v>
      </c>
      <c r="C23" s="15" t="s">
        <v>58</v>
      </c>
      <c r="D23" s="16" t="s">
        <v>56</v>
      </c>
      <c r="E23" s="85" t="str">
        <f t="shared" si="3"/>
        <v>201</v>
      </c>
      <c r="F23" s="86" t="str">
        <f t="shared" si="0"/>
        <v>Α' ΑΘΗΝΑΣ</v>
      </c>
      <c r="G23" s="87" t="s">
        <v>139</v>
      </c>
      <c r="H23" s="88" t="s">
        <v>4</v>
      </c>
      <c r="I23" s="89" t="s">
        <v>8</v>
      </c>
      <c r="J23" s="90">
        <v>25</v>
      </c>
      <c r="K23" s="91"/>
      <c r="L23" s="92"/>
      <c r="M23" s="93">
        <v>2</v>
      </c>
      <c r="N23" s="457"/>
      <c r="O23" s="550"/>
      <c r="P23" s="551"/>
      <c r="Q23" s="94"/>
    </row>
    <row r="24" spans="1:17" ht="24" customHeight="1" x14ac:dyDescent="0.2">
      <c r="A24" s="13" t="s">
        <v>11</v>
      </c>
      <c r="B24" s="14" t="str">
        <f t="shared" si="4"/>
        <v>201</v>
      </c>
      <c r="C24" s="15" t="s">
        <v>58</v>
      </c>
      <c r="D24" s="16" t="s">
        <v>56</v>
      </c>
      <c r="E24" s="64" t="str">
        <f t="shared" si="3"/>
        <v>201</v>
      </c>
      <c r="F24" s="29" t="str">
        <f t="shared" si="0"/>
        <v>Α' ΑΘΗΝΑΣ</v>
      </c>
      <c r="G24" s="30" t="s">
        <v>139</v>
      </c>
      <c r="H24" s="31" t="s">
        <v>4</v>
      </c>
      <c r="I24" s="35" t="s">
        <v>9</v>
      </c>
      <c r="J24" s="36">
        <v>74</v>
      </c>
      <c r="K24" s="32">
        <f>SUM(J23:J25)</f>
        <v>157</v>
      </c>
      <c r="L24" s="37">
        <v>5</v>
      </c>
      <c r="M24" s="39"/>
      <c r="N24" s="218" t="s">
        <v>599</v>
      </c>
      <c r="O24" s="1307" t="s">
        <v>567</v>
      </c>
      <c r="P24" s="1382">
        <v>2107247387</v>
      </c>
      <c r="Q24" s="1379" t="s">
        <v>287</v>
      </c>
    </row>
    <row r="25" spans="1:17" ht="24" customHeight="1" thickBot="1" x14ac:dyDescent="0.25">
      <c r="A25" s="13" t="s">
        <v>11</v>
      </c>
      <c r="B25" s="14" t="str">
        <f t="shared" si="4"/>
        <v>201</v>
      </c>
      <c r="C25" s="15" t="s">
        <v>58</v>
      </c>
      <c r="D25" s="16" t="s">
        <v>56</v>
      </c>
      <c r="E25" s="82" t="str">
        <f t="shared" si="3"/>
        <v>201</v>
      </c>
      <c r="F25" s="49" t="str">
        <f t="shared" si="0"/>
        <v>Α' ΑΘΗΝΑΣ</v>
      </c>
      <c r="G25" s="50" t="s">
        <v>139</v>
      </c>
      <c r="H25" s="51" t="s">
        <v>4</v>
      </c>
      <c r="I25" s="52" t="s">
        <v>10</v>
      </c>
      <c r="J25" s="95">
        <v>58</v>
      </c>
      <c r="K25" s="32"/>
      <c r="L25" s="97"/>
      <c r="M25" s="98">
        <v>4</v>
      </c>
      <c r="N25" s="450"/>
      <c r="O25" s="1342"/>
      <c r="P25" s="1304"/>
      <c r="Q25" s="56"/>
    </row>
    <row r="26" spans="1:17" ht="24" customHeight="1" x14ac:dyDescent="0.2">
      <c r="A26" s="13" t="s">
        <v>11</v>
      </c>
      <c r="B26" s="14" t="str">
        <f t="shared" ref="B26:B34" si="5">LEFT(A26,3)</f>
        <v>201</v>
      </c>
      <c r="C26" s="15" t="s">
        <v>58</v>
      </c>
      <c r="D26" s="16" t="s">
        <v>56</v>
      </c>
      <c r="E26" s="85" t="str">
        <f t="shared" ref="E26:E34" si="6">B26</f>
        <v>201</v>
      </c>
      <c r="F26" s="86" t="str">
        <f t="shared" si="0"/>
        <v>Α' ΑΘΗΝΑΣ</v>
      </c>
      <c r="G26" s="87" t="s">
        <v>140</v>
      </c>
      <c r="H26" s="88" t="s">
        <v>6</v>
      </c>
      <c r="I26" s="89" t="s">
        <v>8</v>
      </c>
      <c r="J26" s="1296">
        <v>7</v>
      </c>
      <c r="K26" s="77"/>
      <c r="L26" s="1297"/>
      <c r="M26" s="1298">
        <v>1</v>
      </c>
      <c r="N26" s="465"/>
      <c r="O26" s="550"/>
      <c r="P26" s="551"/>
      <c r="Q26" s="94"/>
    </row>
    <row r="27" spans="1:17" ht="24" customHeight="1" x14ac:dyDescent="0.2">
      <c r="A27" s="13" t="s">
        <v>11</v>
      </c>
      <c r="B27" s="14" t="str">
        <f t="shared" si="5"/>
        <v>201</v>
      </c>
      <c r="C27" s="15" t="s">
        <v>58</v>
      </c>
      <c r="D27" s="16" t="s">
        <v>56</v>
      </c>
      <c r="E27" s="64" t="str">
        <f t="shared" si="6"/>
        <v>201</v>
      </c>
      <c r="F27" s="29" t="str">
        <f t="shared" si="0"/>
        <v>Α' ΑΘΗΝΑΣ</v>
      </c>
      <c r="G27" s="30" t="s">
        <v>140</v>
      </c>
      <c r="H27" s="31" t="s">
        <v>6</v>
      </c>
      <c r="I27" s="35" t="s">
        <v>9</v>
      </c>
      <c r="J27" s="76">
        <v>93</v>
      </c>
      <c r="K27" s="80">
        <f>SUM(J26:J28)</f>
        <v>182</v>
      </c>
      <c r="L27" s="78">
        <v>7</v>
      </c>
      <c r="M27" s="79"/>
      <c r="N27" s="218" t="s">
        <v>558</v>
      </c>
      <c r="O27" s="1307" t="s">
        <v>568</v>
      </c>
      <c r="P27" s="1382">
        <v>2106911870</v>
      </c>
      <c r="Q27" s="1379" t="s">
        <v>522</v>
      </c>
    </row>
    <row r="28" spans="1:17" ht="24" customHeight="1" thickBot="1" x14ac:dyDescent="0.25">
      <c r="A28" s="13" t="s">
        <v>11</v>
      </c>
      <c r="B28" s="14" t="str">
        <f t="shared" si="5"/>
        <v>201</v>
      </c>
      <c r="C28" s="81" t="s">
        <v>58</v>
      </c>
      <c r="D28" s="16" t="s">
        <v>56</v>
      </c>
      <c r="E28" s="68" t="str">
        <f t="shared" si="6"/>
        <v>201</v>
      </c>
      <c r="F28" s="69" t="str">
        <f t="shared" si="0"/>
        <v>Α' ΑΘΗΝΑΣ</v>
      </c>
      <c r="G28" s="70" t="s">
        <v>140</v>
      </c>
      <c r="H28" s="71" t="s">
        <v>6</v>
      </c>
      <c r="I28" s="72" t="s">
        <v>10</v>
      </c>
      <c r="J28" s="173">
        <v>82</v>
      </c>
      <c r="K28" s="84"/>
      <c r="L28" s="1299"/>
      <c r="M28" s="1300">
        <v>6</v>
      </c>
      <c r="N28" s="453"/>
      <c r="O28" s="1343"/>
      <c r="P28" s="1344"/>
      <c r="Q28" s="75"/>
    </row>
    <row r="29" spans="1:17" ht="24" customHeight="1" x14ac:dyDescent="0.2">
      <c r="A29" s="13" t="s">
        <v>11</v>
      </c>
      <c r="B29" s="14" t="str">
        <f t="shared" si="5"/>
        <v>201</v>
      </c>
      <c r="C29" s="15" t="s">
        <v>58</v>
      </c>
      <c r="D29" s="16" t="s">
        <v>56</v>
      </c>
      <c r="E29" s="85" t="str">
        <f t="shared" si="6"/>
        <v>201</v>
      </c>
      <c r="F29" s="86" t="str">
        <f t="shared" si="0"/>
        <v>Α' ΑΘΗΝΑΣ</v>
      </c>
      <c r="G29" s="87" t="s">
        <v>141</v>
      </c>
      <c r="H29" s="88" t="s">
        <v>7</v>
      </c>
      <c r="I29" s="89" t="s">
        <v>8</v>
      </c>
      <c r="J29" s="119">
        <v>14</v>
      </c>
      <c r="K29" s="66"/>
      <c r="L29" s="210"/>
      <c r="M29" s="211">
        <v>1</v>
      </c>
      <c r="N29" s="461"/>
      <c r="O29" s="1383"/>
      <c r="P29" s="1338"/>
      <c r="Q29" s="34"/>
    </row>
    <row r="30" spans="1:17" ht="24" customHeight="1" x14ac:dyDescent="0.2">
      <c r="A30" s="13" t="s">
        <v>11</v>
      </c>
      <c r="B30" s="14" t="str">
        <f t="shared" si="5"/>
        <v>201</v>
      </c>
      <c r="C30" s="15" t="s">
        <v>58</v>
      </c>
      <c r="D30" s="16" t="s">
        <v>56</v>
      </c>
      <c r="E30" s="64" t="str">
        <f t="shared" si="6"/>
        <v>201</v>
      </c>
      <c r="F30" s="29" t="str">
        <f t="shared" si="0"/>
        <v>Α' ΑΘΗΝΑΣ</v>
      </c>
      <c r="G30" s="30" t="s">
        <v>141</v>
      </c>
      <c r="H30" s="31" t="s">
        <v>7</v>
      </c>
      <c r="I30" s="35" t="s">
        <v>9</v>
      </c>
      <c r="J30" s="65">
        <v>150</v>
      </c>
      <c r="K30" s="66">
        <f>SUM(J29:J31)</f>
        <v>234</v>
      </c>
      <c r="L30" s="1454">
        <v>10</v>
      </c>
      <c r="M30" s="67"/>
      <c r="N30" s="218" t="s">
        <v>600</v>
      </c>
      <c r="O30" s="1307" t="s">
        <v>486</v>
      </c>
      <c r="P30" s="1382">
        <v>2109915302</v>
      </c>
      <c r="Q30" s="1379" t="s">
        <v>285</v>
      </c>
    </row>
    <row r="31" spans="1:17" ht="24" customHeight="1" thickBot="1" x14ac:dyDescent="0.25">
      <c r="A31" s="13" t="s">
        <v>11</v>
      </c>
      <c r="B31" s="14" t="str">
        <f t="shared" si="5"/>
        <v>201</v>
      </c>
      <c r="C31" s="15" t="s">
        <v>58</v>
      </c>
      <c r="D31" s="16" t="s">
        <v>56</v>
      </c>
      <c r="E31" s="82" t="str">
        <f t="shared" si="6"/>
        <v>201</v>
      </c>
      <c r="F31" s="49" t="str">
        <f t="shared" si="0"/>
        <v>Α' ΑΘΗΝΑΣ</v>
      </c>
      <c r="G31" s="50" t="s">
        <v>141</v>
      </c>
      <c r="H31" s="51" t="s">
        <v>7</v>
      </c>
      <c r="I31" s="52" t="s">
        <v>10</v>
      </c>
      <c r="J31" s="1438">
        <f>71-1</f>
        <v>70</v>
      </c>
      <c r="K31" s="66"/>
      <c r="L31" s="1301"/>
      <c r="M31" s="1455">
        <v>7</v>
      </c>
      <c r="N31" s="456"/>
      <c r="O31" s="1342"/>
      <c r="P31" s="1304"/>
      <c r="Q31" s="56"/>
    </row>
    <row r="32" spans="1:17" ht="27" customHeight="1" thickTop="1" x14ac:dyDescent="0.2">
      <c r="A32" s="13" t="s">
        <v>12</v>
      </c>
      <c r="B32" s="14" t="str">
        <f t="shared" si="5"/>
        <v>210</v>
      </c>
      <c r="C32" s="15" t="s">
        <v>58</v>
      </c>
      <c r="D32" s="99" t="s">
        <v>57</v>
      </c>
      <c r="E32" s="57" t="str">
        <f t="shared" si="6"/>
        <v>210</v>
      </c>
      <c r="F32" s="58" t="str">
        <f t="shared" si="0"/>
        <v>Β' ΑΘΗΝΑΣ</v>
      </c>
      <c r="G32" s="59" t="s">
        <v>170</v>
      </c>
      <c r="H32" s="60" t="s">
        <v>7</v>
      </c>
      <c r="I32" s="61" t="s">
        <v>8</v>
      </c>
      <c r="J32" s="62">
        <v>16</v>
      </c>
      <c r="K32" s="63"/>
      <c r="L32" s="100"/>
      <c r="M32" s="101">
        <v>1</v>
      </c>
      <c r="N32" s="1390"/>
      <c r="O32" s="1340"/>
      <c r="P32" s="1341"/>
      <c r="Q32" s="102"/>
    </row>
    <row r="33" spans="1:17" ht="27" customHeight="1" x14ac:dyDescent="0.2">
      <c r="A33" s="13" t="s">
        <v>12</v>
      </c>
      <c r="B33" s="14" t="str">
        <f t="shared" si="5"/>
        <v>210</v>
      </c>
      <c r="C33" s="15" t="s">
        <v>58</v>
      </c>
      <c r="D33" s="16" t="s">
        <v>57</v>
      </c>
      <c r="E33" s="64" t="str">
        <f t="shared" si="6"/>
        <v>210</v>
      </c>
      <c r="F33" s="29" t="str">
        <f t="shared" si="0"/>
        <v>Β' ΑΘΗΝΑΣ</v>
      </c>
      <c r="G33" s="19" t="s">
        <v>170</v>
      </c>
      <c r="H33" s="31" t="s">
        <v>7</v>
      </c>
      <c r="I33" s="35" t="s">
        <v>9</v>
      </c>
      <c r="J33" s="1447">
        <f>111-1</f>
        <v>110</v>
      </c>
      <c r="K33" s="66">
        <f>SUM(J32:J34)</f>
        <v>176</v>
      </c>
      <c r="L33" s="1455">
        <v>8</v>
      </c>
      <c r="M33" s="104"/>
      <c r="N33" s="1380" t="s">
        <v>206</v>
      </c>
      <c r="O33" s="1307" t="s">
        <v>569</v>
      </c>
      <c r="P33" s="1382" t="s">
        <v>227</v>
      </c>
      <c r="Q33" s="105" t="s">
        <v>194</v>
      </c>
    </row>
    <row r="34" spans="1:17" ht="27" customHeight="1" thickBot="1" x14ac:dyDescent="0.25">
      <c r="A34" s="13" t="s">
        <v>12</v>
      </c>
      <c r="B34" s="14" t="str">
        <f t="shared" si="5"/>
        <v>210</v>
      </c>
      <c r="C34" s="15" t="s">
        <v>58</v>
      </c>
      <c r="D34" s="16" t="s">
        <v>57</v>
      </c>
      <c r="E34" s="68" t="str">
        <f t="shared" si="6"/>
        <v>210</v>
      </c>
      <c r="F34" s="69" t="str">
        <f t="shared" ref="F34:F59" si="7">RIGHT(A34,LEN(A34)-5)</f>
        <v>Β' ΑΘΗΝΑΣ</v>
      </c>
      <c r="G34" s="1302" t="s">
        <v>170</v>
      </c>
      <c r="H34" s="71" t="s">
        <v>7</v>
      </c>
      <c r="I34" s="72" t="s">
        <v>10</v>
      </c>
      <c r="J34" s="73">
        <v>50</v>
      </c>
      <c r="K34" s="74"/>
      <c r="L34" s="106"/>
      <c r="M34" s="107">
        <v>5</v>
      </c>
      <c r="N34" s="1387"/>
      <c r="O34" s="1343"/>
      <c r="P34" s="1344"/>
      <c r="Q34" s="108"/>
    </row>
    <row r="35" spans="1:17" ht="24" customHeight="1" x14ac:dyDescent="0.2">
      <c r="A35" s="13" t="s">
        <v>12</v>
      </c>
      <c r="B35" s="14" t="str">
        <f t="shared" ref="B35:B80" si="8">LEFT(A35,3)</f>
        <v>210</v>
      </c>
      <c r="C35" s="15" t="s">
        <v>58</v>
      </c>
      <c r="D35" s="16" t="s">
        <v>57</v>
      </c>
      <c r="E35" s="109" t="str">
        <f t="shared" ref="E35:E91" si="9">B35</f>
        <v>210</v>
      </c>
      <c r="F35" s="18" t="str">
        <f t="shared" si="7"/>
        <v>Β' ΑΘΗΝΑΣ</v>
      </c>
      <c r="G35" s="19" t="s">
        <v>142</v>
      </c>
      <c r="H35" s="20" t="s">
        <v>4</v>
      </c>
      <c r="I35" s="21" t="s">
        <v>8</v>
      </c>
      <c r="J35" s="110">
        <v>33</v>
      </c>
      <c r="K35" s="66"/>
      <c r="L35" s="112"/>
      <c r="M35" s="113">
        <v>2</v>
      </c>
      <c r="N35" s="1391"/>
      <c r="O35" s="1383"/>
      <c r="P35" s="1338"/>
      <c r="Q35" s="114"/>
    </row>
    <row r="36" spans="1:17" ht="24" customHeight="1" x14ac:dyDescent="0.2">
      <c r="A36" s="13" t="s">
        <v>12</v>
      </c>
      <c r="B36" s="14" t="str">
        <f t="shared" si="8"/>
        <v>210</v>
      </c>
      <c r="C36" s="15" t="s">
        <v>58</v>
      </c>
      <c r="D36" s="16" t="s">
        <v>57</v>
      </c>
      <c r="E36" s="64" t="str">
        <f t="shared" si="9"/>
        <v>210</v>
      </c>
      <c r="F36" s="29" t="str">
        <f t="shared" si="7"/>
        <v>Β' ΑΘΗΝΑΣ</v>
      </c>
      <c r="G36" s="30" t="s">
        <v>142</v>
      </c>
      <c r="H36" s="31" t="s">
        <v>4</v>
      </c>
      <c r="I36" s="35" t="s">
        <v>9</v>
      </c>
      <c r="J36" s="65">
        <v>48</v>
      </c>
      <c r="K36" s="66">
        <f>SUM(J35:J37)</f>
        <v>136</v>
      </c>
      <c r="L36" s="103">
        <v>4</v>
      </c>
      <c r="M36" s="104"/>
      <c r="N36" s="1380" t="s">
        <v>207</v>
      </c>
      <c r="O36" s="1307" t="s">
        <v>570</v>
      </c>
      <c r="P36" s="1382" t="s">
        <v>228</v>
      </c>
      <c r="Q36" s="105" t="s">
        <v>195</v>
      </c>
    </row>
    <row r="37" spans="1:17" ht="24" customHeight="1" thickBot="1" x14ac:dyDescent="0.25">
      <c r="A37" s="13" t="s">
        <v>12</v>
      </c>
      <c r="B37" s="14" t="str">
        <f t="shared" si="8"/>
        <v>210</v>
      </c>
      <c r="C37" s="15" t="s">
        <v>58</v>
      </c>
      <c r="D37" s="16" t="s">
        <v>57</v>
      </c>
      <c r="E37" s="82" t="str">
        <f t="shared" si="9"/>
        <v>210</v>
      </c>
      <c r="F37" s="49" t="str">
        <f t="shared" si="7"/>
        <v>Β' ΑΘΗΝΑΣ</v>
      </c>
      <c r="G37" s="50" t="s">
        <v>142</v>
      </c>
      <c r="H37" s="51" t="s">
        <v>4</v>
      </c>
      <c r="I37" s="52" t="s">
        <v>10</v>
      </c>
      <c r="J37" s="115">
        <v>55</v>
      </c>
      <c r="K37" s="66"/>
      <c r="L37" s="116"/>
      <c r="M37" s="117">
        <v>4</v>
      </c>
      <c r="N37" s="1303"/>
      <c r="O37" s="1342"/>
      <c r="P37" s="1304"/>
      <c r="Q37" s="118"/>
    </row>
    <row r="38" spans="1:17" ht="14.1" customHeight="1" x14ac:dyDescent="0.2">
      <c r="A38" s="13" t="s">
        <v>12</v>
      </c>
      <c r="B38" s="14" t="str">
        <f t="shared" si="8"/>
        <v>210</v>
      </c>
      <c r="C38" s="15" t="s">
        <v>58</v>
      </c>
      <c r="D38" s="16" t="s">
        <v>57</v>
      </c>
      <c r="E38" s="85" t="str">
        <f t="shared" si="9"/>
        <v>210</v>
      </c>
      <c r="F38" s="86" t="str">
        <f t="shared" si="7"/>
        <v>Β' ΑΘΗΝΑΣ</v>
      </c>
      <c r="G38" s="87" t="s">
        <v>143</v>
      </c>
      <c r="H38" s="88" t="s">
        <v>5</v>
      </c>
      <c r="I38" s="89" t="s">
        <v>8</v>
      </c>
      <c r="J38" s="119">
        <v>8</v>
      </c>
      <c r="K38" s="111"/>
      <c r="L38" s="120"/>
      <c r="M38" s="121">
        <v>1</v>
      </c>
      <c r="N38" s="549"/>
      <c r="O38" s="550"/>
      <c r="P38" s="551"/>
      <c r="Q38" s="122"/>
    </row>
    <row r="39" spans="1:17" ht="14.1" customHeight="1" x14ac:dyDescent="0.2">
      <c r="A39" s="13" t="s">
        <v>12</v>
      </c>
      <c r="B39" s="14" t="str">
        <f t="shared" si="8"/>
        <v>210</v>
      </c>
      <c r="C39" s="15" t="s">
        <v>58</v>
      </c>
      <c r="D39" s="42" t="s">
        <v>57</v>
      </c>
      <c r="E39" s="64" t="str">
        <f t="shared" si="9"/>
        <v>210</v>
      </c>
      <c r="F39" s="29" t="str">
        <f t="shared" si="7"/>
        <v>Β' ΑΘΗΝΑΣ</v>
      </c>
      <c r="G39" s="30" t="s">
        <v>143</v>
      </c>
      <c r="H39" s="31" t="s">
        <v>5</v>
      </c>
      <c r="I39" s="35" t="s">
        <v>9</v>
      </c>
      <c r="J39" s="65">
        <v>23</v>
      </c>
      <c r="K39" s="66"/>
      <c r="L39" s="103">
        <v>2</v>
      </c>
      <c r="M39" s="104"/>
      <c r="N39" s="1303" t="s">
        <v>208</v>
      </c>
      <c r="O39" s="1342" t="s">
        <v>571</v>
      </c>
      <c r="P39" s="1382" t="s">
        <v>229</v>
      </c>
      <c r="Q39" s="105" t="s">
        <v>196</v>
      </c>
    </row>
    <row r="40" spans="1:17" ht="14.1" customHeight="1" x14ac:dyDescent="0.2">
      <c r="A40" s="13" t="s">
        <v>12</v>
      </c>
      <c r="B40" s="14" t="str">
        <f t="shared" si="8"/>
        <v>210</v>
      </c>
      <c r="C40" s="15" t="s">
        <v>58</v>
      </c>
      <c r="D40" s="16" t="s">
        <v>57</v>
      </c>
      <c r="E40" s="82" t="str">
        <f t="shared" si="9"/>
        <v>210</v>
      </c>
      <c r="F40" s="49" t="str">
        <f t="shared" si="7"/>
        <v>Β' ΑΘΗΝΑΣ</v>
      </c>
      <c r="G40" s="50" t="s">
        <v>143</v>
      </c>
      <c r="H40" s="51" t="s">
        <v>5</v>
      </c>
      <c r="I40" s="52" t="s">
        <v>10</v>
      </c>
      <c r="J40" s="115">
        <v>16</v>
      </c>
      <c r="K40" s="66">
        <f>SUM(J38:J43)</f>
        <v>105</v>
      </c>
      <c r="L40" s="116"/>
      <c r="M40" s="1429">
        <v>1</v>
      </c>
      <c r="N40" s="1303"/>
      <c r="O40" s="1342"/>
      <c r="P40" s="1304"/>
      <c r="Q40" s="118"/>
    </row>
    <row r="41" spans="1:17" ht="14.1" customHeight="1" x14ac:dyDescent="0.2">
      <c r="A41" s="13" t="s">
        <v>12</v>
      </c>
      <c r="B41" s="14" t="str">
        <f>LEFT(A41,3)</f>
        <v>210</v>
      </c>
      <c r="C41" s="15" t="s">
        <v>58</v>
      </c>
      <c r="D41" s="16" t="s">
        <v>57</v>
      </c>
      <c r="E41" s="64" t="str">
        <f>B41</f>
        <v>210</v>
      </c>
      <c r="F41" s="29" t="str">
        <f t="shared" si="7"/>
        <v>Β' ΑΘΗΝΑΣ</v>
      </c>
      <c r="G41" s="30" t="s">
        <v>143</v>
      </c>
      <c r="H41" s="31" t="s">
        <v>3</v>
      </c>
      <c r="I41" s="35" t="s">
        <v>8</v>
      </c>
      <c r="J41" s="65">
        <v>19</v>
      </c>
      <c r="K41" s="66"/>
      <c r="L41" s="103"/>
      <c r="M41" s="104">
        <v>2</v>
      </c>
      <c r="N41" s="1380"/>
      <c r="O41" s="1307"/>
      <c r="P41" s="1382"/>
      <c r="Q41" s="105"/>
    </row>
    <row r="42" spans="1:17" ht="14.1" customHeight="1" x14ac:dyDescent="0.2">
      <c r="A42" s="13" t="s">
        <v>12</v>
      </c>
      <c r="B42" s="14" t="str">
        <f>LEFT(A42,3)</f>
        <v>210</v>
      </c>
      <c r="C42" s="15" t="s">
        <v>58</v>
      </c>
      <c r="D42" s="16" t="s">
        <v>57</v>
      </c>
      <c r="E42" s="64" t="str">
        <f>B42</f>
        <v>210</v>
      </c>
      <c r="F42" s="29" t="str">
        <f t="shared" si="7"/>
        <v>Β' ΑΘΗΝΑΣ</v>
      </c>
      <c r="G42" s="30" t="s">
        <v>143</v>
      </c>
      <c r="H42" s="31" t="s">
        <v>3</v>
      </c>
      <c r="I42" s="35" t="s">
        <v>9</v>
      </c>
      <c r="J42" s="65">
        <v>12</v>
      </c>
      <c r="K42" s="66"/>
      <c r="L42" s="103">
        <v>1</v>
      </c>
      <c r="M42" s="104"/>
      <c r="N42" s="1380"/>
      <c r="O42" s="1307"/>
      <c r="P42" s="1382"/>
      <c r="Q42" s="105"/>
    </row>
    <row r="43" spans="1:17" ht="14.1" customHeight="1" thickBot="1" x14ac:dyDescent="0.25">
      <c r="A43" s="13" t="s">
        <v>12</v>
      </c>
      <c r="B43" s="14" t="str">
        <f>LEFT(A43,3)</f>
        <v>210</v>
      </c>
      <c r="C43" s="15" t="s">
        <v>58</v>
      </c>
      <c r="D43" s="16" t="s">
        <v>57</v>
      </c>
      <c r="E43" s="82" t="str">
        <f>B43</f>
        <v>210</v>
      </c>
      <c r="F43" s="49" t="str">
        <f t="shared" si="7"/>
        <v>Β' ΑΘΗΝΑΣ</v>
      </c>
      <c r="G43" s="50" t="s">
        <v>143</v>
      </c>
      <c r="H43" s="51" t="s">
        <v>3</v>
      </c>
      <c r="I43" s="52" t="s">
        <v>10</v>
      </c>
      <c r="J43" s="115">
        <v>27</v>
      </c>
      <c r="K43" s="66"/>
      <c r="L43" s="116"/>
      <c r="M43" s="117">
        <v>2</v>
      </c>
      <c r="N43" s="1303"/>
      <c r="O43" s="1342"/>
      <c r="P43" s="1304"/>
      <c r="Q43" s="118"/>
    </row>
    <row r="44" spans="1:17" ht="24" customHeight="1" x14ac:dyDescent="0.2">
      <c r="A44" s="13" t="s">
        <v>12</v>
      </c>
      <c r="B44" s="14" t="str">
        <f t="shared" si="8"/>
        <v>210</v>
      </c>
      <c r="C44" s="15" t="s">
        <v>58</v>
      </c>
      <c r="D44" s="16" t="s">
        <v>57</v>
      </c>
      <c r="E44" s="85" t="str">
        <f>B44</f>
        <v>210</v>
      </c>
      <c r="F44" s="86" t="str">
        <f t="shared" si="7"/>
        <v>Β' ΑΘΗΝΑΣ</v>
      </c>
      <c r="G44" s="87" t="s">
        <v>490</v>
      </c>
      <c r="H44" s="88" t="s">
        <v>6</v>
      </c>
      <c r="I44" s="89" t="s">
        <v>8</v>
      </c>
      <c r="J44" s="1296">
        <v>9</v>
      </c>
      <c r="K44" s="77"/>
      <c r="L44" s="1305"/>
      <c r="M44" s="1435">
        <v>1</v>
      </c>
      <c r="N44" s="549"/>
      <c r="O44" s="550"/>
      <c r="P44" s="551"/>
      <c r="Q44" s="122"/>
    </row>
    <row r="45" spans="1:17" ht="24" customHeight="1" x14ac:dyDescent="0.2">
      <c r="A45" s="13" t="s">
        <v>12</v>
      </c>
      <c r="B45" s="14" t="str">
        <f t="shared" si="8"/>
        <v>210</v>
      </c>
      <c r="C45" s="15" t="s">
        <v>58</v>
      </c>
      <c r="D45" s="16" t="s">
        <v>57</v>
      </c>
      <c r="E45" s="64" t="str">
        <f t="shared" si="9"/>
        <v>210</v>
      </c>
      <c r="F45" s="29" t="str">
        <f t="shared" si="7"/>
        <v>Β' ΑΘΗΝΑΣ</v>
      </c>
      <c r="G45" s="30" t="s">
        <v>490</v>
      </c>
      <c r="H45" s="31" t="s">
        <v>6</v>
      </c>
      <c r="I45" s="35" t="s">
        <v>9</v>
      </c>
      <c r="J45" s="1407">
        <v>29</v>
      </c>
      <c r="K45" s="80">
        <f>SUM(J44:J46)</f>
        <v>79</v>
      </c>
      <c r="L45" s="1436">
        <v>3</v>
      </c>
      <c r="M45" s="124"/>
      <c r="N45" s="1380" t="s">
        <v>559</v>
      </c>
      <c r="O45" s="1307" t="s">
        <v>572</v>
      </c>
      <c r="P45" s="1382" t="s">
        <v>591</v>
      </c>
      <c r="Q45" s="105" t="s">
        <v>520</v>
      </c>
    </row>
    <row r="46" spans="1:17" ht="24" customHeight="1" thickBot="1" x14ac:dyDescent="0.25">
      <c r="A46" s="13" t="s">
        <v>12</v>
      </c>
      <c r="B46" s="14" t="str">
        <f t="shared" si="8"/>
        <v>210</v>
      </c>
      <c r="C46" s="15" t="s">
        <v>58</v>
      </c>
      <c r="D46" s="16" t="s">
        <v>57</v>
      </c>
      <c r="E46" s="125" t="str">
        <f t="shared" si="9"/>
        <v>210</v>
      </c>
      <c r="F46" s="126" t="str">
        <f t="shared" si="7"/>
        <v>Β' ΑΘΗΝΑΣ</v>
      </c>
      <c r="G46" s="145" t="s">
        <v>490</v>
      </c>
      <c r="H46" s="127" t="s">
        <v>6</v>
      </c>
      <c r="I46" s="128" t="s">
        <v>10</v>
      </c>
      <c r="J46" s="129">
        <v>41</v>
      </c>
      <c r="K46" s="130"/>
      <c r="L46" s="131"/>
      <c r="M46" s="1437">
        <v>3</v>
      </c>
      <c r="N46" s="1385"/>
      <c r="O46" s="1345"/>
      <c r="P46" s="1346"/>
      <c r="Q46" s="133"/>
    </row>
    <row r="47" spans="1:17" ht="12" customHeight="1" thickTop="1" x14ac:dyDescent="0.2">
      <c r="A47" s="13" t="s">
        <v>13</v>
      </c>
      <c r="B47" s="14" t="str">
        <f t="shared" si="8"/>
        <v>215</v>
      </c>
      <c r="C47" s="15" t="s">
        <v>58</v>
      </c>
      <c r="D47" s="99" t="s">
        <v>113</v>
      </c>
      <c r="E47" s="109" t="str">
        <f t="shared" si="9"/>
        <v>215</v>
      </c>
      <c r="F47" s="18" t="str">
        <f t="shared" si="7"/>
        <v>Γ' ΑΘΗΝΑΣ</v>
      </c>
      <c r="G47" s="59" t="s">
        <v>171</v>
      </c>
      <c r="H47" s="134" t="s">
        <v>3</v>
      </c>
      <c r="I47" s="135" t="s">
        <v>8</v>
      </c>
      <c r="J47" s="136">
        <v>17</v>
      </c>
      <c r="K47" s="63"/>
      <c r="L47" s="137"/>
      <c r="M47" s="138">
        <v>1</v>
      </c>
      <c r="N47" s="1384" t="s">
        <v>312</v>
      </c>
      <c r="O47" s="1383" t="s">
        <v>573</v>
      </c>
      <c r="P47" s="1347">
        <v>2105313099</v>
      </c>
      <c r="Q47" s="1414" t="s">
        <v>314</v>
      </c>
    </row>
    <row r="48" spans="1:17" ht="12" customHeight="1" x14ac:dyDescent="0.2">
      <c r="A48" s="13" t="s">
        <v>13</v>
      </c>
      <c r="B48" s="14" t="str">
        <f t="shared" si="8"/>
        <v>215</v>
      </c>
      <c r="C48" s="15" t="s">
        <v>58</v>
      </c>
      <c r="D48" s="16" t="s">
        <v>113</v>
      </c>
      <c r="E48" s="82" t="str">
        <f t="shared" si="9"/>
        <v>215</v>
      </c>
      <c r="F48" s="29" t="str">
        <f t="shared" si="7"/>
        <v>Γ' ΑΘΗΝΑΣ</v>
      </c>
      <c r="G48" s="30" t="s">
        <v>171</v>
      </c>
      <c r="H48" s="31" t="s">
        <v>3</v>
      </c>
      <c r="I48" s="35" t="s">
        <v>9</v>
      </c>
      <c r="J48" s="65">
        <v>6</v>
      </c>
      <c r="K48" s="66"/>
      <c r="L48" s="103">
        <v>1</v>
      </c>
      <c r="M48" s="104"/>
      <c r="N48" s="1380"/>
      <c r="O48" s="1383"/>
      <c r="P48" s="1382"/>
      <c r="Q48" s="1381"/>
    </row>
    <row r="49" spans="1:17" ht="12" customHeight="1" x14ac:dyDescent="0.2">
      <c r="A49" s="13" t="s">
        <v>13</v>
      </c>
      <c r="B49" s="14" t="str">
        <f>LEFT(A49,3)</f>
        <v>215</v>
      </c>
      <c r="C49" s="15" t="s">
        <v>58</v>
      </c>
      <c r="D49" s="42" t="s">
        <v>113</v>
      </c>
      <c r="E49" s="82" t="str">
        <f>B49</f>
        <v>215</v>
      </c>
      <c r="F49" s="29" t="str">
        <f t="shared" si="7"/>
        <v>Γ' ΑΘΗΝΑΣ</v>
      </c>
      <c r="G49" s="30" t="s">
        <v>171</v>
      </c>
      <c r="H49" s="31" t="s">
        <v>5</v>
      </c>
      <c r="I49" s="35" t="s">
        <v>8</v>
      </c>
      <c r="J49" s="65">
        <v>31</v>
      </c>
      <c r="K49" s="66"/>
      <c r="L49" s="103"/>
      <c r="M49" s="104">
        <v>3</v>
      </c>
      <c r="N49" s="1380"/>
      <c r="O49" s="1383"/>
      <c r="P49" s="1382"/>
      <c r="Q49" s="1381"/>
    </row>
    <row r="50" spans="1:17" ht="12" customHeight="1" x14ac:dyDescent="0.2">
      <c r="A50" s="13" t="s">
        <v>13</v>
      </c>
      <c r="B50" s="14" t="str">
        <f>LEFT(A50,3)</f>
        <v>215</v>
      </c>
      <c r="C50" s="15" t="s">
        <v>58</v>
      </c>
      <c r="D50" s="16" t="s">
        <v>113</v>
      </c>
      <c r="E50" s="82" t="str">
        <f>B50</f>
        <v>215</v>
      </c>
      <c r="F50" s="49" t="str">
        <f t="shared" si="7"/>
        <v>Γ' ΑΘΗΝΑΣ</v>
      </c>
      <c r="G50" s="30" t="s">
        <v>171</v>
      </c>
      <c r="H50" s="51" t="s">
        <v>5</v>
      </c>
      <c r="I50" s="52" t="s">
        <v>9</v>
      </c>
      <c r="J50" s="115">
        <v>45</v>
      </c>
      <c r="K50" s="66">
        <f>SUM(J47:J52)</f>
        <v>143</v>
      </c>
      <c r="L50" s="116">
        <v>3</v>
      </c>
      <c r="M50" s="117"/>
      <c r="N50" s="1303"/>
      <c r="O50" s="1339"/>
      <c r="P50" s="1304"/>
      <c r="Q50" s="139"/>
    </row>
    <row r="51" spans="1:17" ht="12" customHeight="1" x14ac:dyDescent="0.2">
      <c r="A51" s="13" t="s">
        <v>13</v>
      </c>
      <c r="B51" s="14" t="str">
        <f>LEFT(A51,3)</f>
        <v>215</v>
      </c>
      <c r="C51" s="15" t="s">
        <v>58</v>
      </c>
      <c r="D51" s="16" t="s">
        <v>113</v>
      </c>
      <c r="E51" s="82" t="str">
        <f>B51</f>
        <v>215</v>
      </c>
      <c r="F51" s="49" t="str">
        <f t="shared" si="7"/>
        <v>Γ' ΑΘΗΝΑΣ</v>
      </c>
      <c r="G51" s="30" t="s">
        <v>171</v>
      </c>
      <c r="H51" s="51" t="s">
        <v>6</v>
      </c>
      <c r="I51" s="52" t="s">
        <v>8</v>
      </c>
      <c r="J51" s="83">
        <v>7</v>
      </c>
      <c r="K51" s="80"/>
      <c r="L51" s="140"/>
      <c r="M51" s="141">
        <v>1</v>
      </c>
      <c r="N51" s="1303"/>
      <c r="O51" s="1383"/>
      <c r="P51" s="1304"/>
      <c r="Q51" s="139"/>
    </row>
    <row r="52" spans="1:17" ht="12" customHeight="1" thickBot="1" x14ac:dyDescent="0.25">
      <c r="A52" s="13" t="s">
        <v>13</v>
      </c>
      <c r="B52" s="14" t="str">
        <f>LEFT(A52,3)</f>
        <v>215</v>
      </c>
      <c r="C52" s="15" t="s">
        <v>58</v>
      </c>
      <c r="D52" s="16" t="s">
        <v>113</v>
      </c>
      <c r="E52" s="82" t="str">
        <f>B52</f>
        <v>215</v>
      </c>
      <c r="F52" s="49" t="str">
        <f t="shared" si="7"/>
        <v>Γ' ΑΘΗΝΑΣ</v>
      </c>
      <c r="G52" s="70" t="s">
        <v>171</v>
      </c>
      <c r="H52" s="51" t="s">
        <v>6</v>
      </c>
      <c r="I52" s="52" t="s">
        <v>9</v>
      </c>
      <c r="J52" s="83">
        <v>37</v>
      </c>
      <c r="K52" s="84"/>
      <c r="L52" s="140">
        <v>3</v>
      </c>
      <c r="M52" s="141"/>
      <c r="N52" s="1303"/>
      <c r="O52" s="1339"/>
      <c r="P52" s="1304"/>
      <c r="Q52" s="139"/>
    </row>
    <row r="53" spans="1:17" ht="17.100000000000001" customHeight="1" x14ac:dyDescent="0.2">
      <c r="A53" s="13" t="s">
        <v>13</v>
      </c>
      <c r="B53" s="14" t="str">
        <f t="shared" si="8"/>
        <v>215</v>
      </c>
      <c r="C53" s="15" t="s">
        <v>58</v>
      </c>
      <c r="D53" s="16" t="s">
        <v>113</v>
      </c>
      <c r="E53" s="142" t="str">
        <f t="shared" si="9"/>
        <v>215</v>
      </c>
      <c r="F53" s="86" t="str">
        <f t="shared" si="7"/>
        <v>Γ' ΑΘΗΝΑΣ</v>
      </c>
      <c r="G53" s="143" t="s">
        <v>144</v>
      </c>
      <c r="H53" s="88" t="s">
        <v>4</v>
      </c>
      <c r="I53" s="89" t="s">
        <v>8</v>
      </c>
      <c r="J53" s="119">
        <v>11</v>
      </c>
      <c r="K53" s="111"/>
      <c r="L53" s="120"/>
      <c r="M53" s="121">
        <v>1</v>
      </c>
      <c r="N53" s="549" t="s">
        <v>365</v>
      </c>
      <c r="O53" s="550" t="s">
        <v>574</v>
      </c>
      <c r="P53" s="551">
        <v>2105015335</v>
      </c>
      <c r="Q53" s="1415" t="s">
        <v>316</v>
      </c>
    </row>
    <row r="54" spans="1:17" ht="17.100000000000001" customHeight="1" x14ac:dyDescent="0.2">
      <c r="A54" s="13" t="s">
        <v>13</v>
      </c>
      <c r="B54" s="14" t="str">
        <f t="shared" si="8"/>
        <v>215</v>
      </c>
      <c r="C54" s="15" t="s">
        <v>58</v>
      </c>
      <c r="D54" s="16" t="s">
        <v>113</v>
      </c>
      <c r="E54" s="82" t="str">
        <f t="shared" si="9"/>
        <v>215</v>
      </c>
      <c r="F54" s="29" t="str">
        <f t="shared" si="7"/>
        <v>Γ' ΑΘΗΝΑΣ</v>
      </c>
      <c r="G54" s="30" t="s">
        <v>144</v>
      </c>
      <c r="H54" s="31" t="s">
        <v>4</v>
      </c>
      <c r="I54" s="35" t="s">
        <v>9</v>
      </c>
      <c r="J54" s="65">
        <v>41</v>
      </c>
      <c r="K54" s="66">
        <f>SUM(J53:J56)</f>
        <v>146</v>
      </c>
      <c r="L54" s="103">
        <v>3</v>
      </c>
      <c r="M54" s="104"/>
      <c r="N54" s="1380"/>
      <c r="O54" s="1383"/>
      <c r="P54" s="1382"/>
      <c r="Q54" s="1381"/>
    </row>
    <row r="55" spans="1:17" ht="17.100000000000001" customHeight="1" x14ac:dyDescent="0.2">
      <c r="A55" s="13" t="s">
        <v>13</v>
      </c>
      <c r="B55" s="14" t="str">
        <f>LEFT(A55,3)</f>
        <v>215</v>
      </c>
      <c r="C55" s="15" t="s">
        <v>58</v>
      </c>
      <c r="D55" s="16" t="s">
        <v>113</v>
      </c>
      <c r="E55" s="64" t="str">
        <f>B55</f>
        <v>215</v>
      </c>
      <c r="F55" s="29" t="str">
        <f t="shared" si="7"/>
        <v>Γ' ΑΘΗΝΑΣ</v>
      </c>
      <c r="G55" s="30" t="s">
        <v>144</v>
      </c>
      <c r="H55" s="31" t="s">
        <v>7</v>
      </c>
      <c r="I55" s="35" t="s">
        <v>8</v>
      </c>
      <c r="J55" s="65">
        <v>26</v>
      </c>
      <c r="K55" s="66"/>
      <c r="L55" s="103"/>
      <c r="M55" s="104">
        <v>2</v>
      </c>
      <c r="N55" s="1380"/>
      <c r="O55" s="1307"/>
      <c r="P55" s="1382"/>
      <c r="Q55" s="1381"/>
    </row>
    <row r="56" spans="1:17" ht="17.100000000000001" customHeight="1" thickBot="1" x14ac:dyDescent="0.25">
      <c r="A56" s="13" t="s">
        <v>13</v>
      </c>
      <c r="B56" s="14" t="str">
        <f>LEFT(A56,3)</f>
        <v>215</v>
      </c>
      <c r="C56" s="540" t="s">
        <v>58</v>
      </c>
      <c r="D56" s="243" t="s">
        <v>113</v>
      </c>
      <c r="E56" s="125" t="str">
        <f>B56</f>
        <v>215</v>
      </c>
      <c r="F56" s="126" t="str">
        <f t="shared" si="7"/>
        <v>Γ' ΑΘΗΝΑΣ</v>
      </c>
      <c r="G56" s="145" t="s">
        <v>144</v>
      </c>
      <c r="H56" s="127" t="s">
        <v>7</v>
      </c>
      <c r="I56" s="128" t="s">
        <v>9</v>
      </c>
      <c r="J56" s="1448">
        <f>67+1</f>
        <v>68</v>
      </c>
      <c r="K56" s="147"/>
      <c r="L56" s="148">
        <v>6</v>
      </c>
      <c r="M56" s="149"/>
      <c r="N56" s="1385"/>
      <c r="O56" s="1348"/>
      <c r="P56" s="1346"/>
      <c r="Q56" s="150"/>
    </row>
    <row r="57" spans="1:17" ht="12" customHeight="1" thickTop="1" x14ac:dyDescent="0.2">
      <c r="A57" s="13" t="s">
        <v>14</v>
      </c>
      <c r="B57" s="14" t="str">
        <f>LEFT(A57,3)</f>
        <v>221</v>
      </c>
      <c r="C57" s="15" t="s">
        <v>58</v>
      </c>
      <c r="D57" s="16" t="s">
        <v>114</v>
      </c>
      <c r="E57" s="109" t="str">
        <f>B57</f>
        <v>221</v>
      </c>
      <c r="F57" s="18" t="str">
        <f t="shared" si="7"/>
        <v>Δ' ΑΘΗΝΑΣ</v>
      </c>
      <c r="G57" s="30" t="s">
        <v>172</v>
      </c>
      <c r="H57" s="20" t="s">
        <v>3</v>
      </c>
      <c r="I57" s="21" t="s">
        <v>8</v>
      </c>
      <c r="J57" s="110">
        <v>5</v>
      </c>
      <c r="K57" s="66"/>
      <c r="L57" s="112"/>
      <c r="M57" s="151">
        <v>1</v>
      </c>
      <c r="N57" s="1391" t="s">
        <v>480</v>
      </c>
      <c r="O57" s="1383" t="s">
        <v>318</v>
      </c>
      <c r="P57" s="1338">
        <v>2109925514</v>
      </c>
      <c r="Q57" s="1416" t="s">
        <v>319</v>
      </c>
    </row>
    <row r="58" spans="1:17" ht="12" customHeight="1" x14ac:dyDescent="0.2">
      <c r="A58" s="13" t="s">
        <v>14</v>
      </c>
      <c r="B58" s="14" t="str">
        <f>LEFT(A58,3)</f>
        <v>221</v>
      </c>
      <c r="C58" s="15" t="s">
        <v>58</v>
      </c>
      <c r="D58" s="16" t="s">
        <v>114</v>
      </c>
      <c r="E58" s="64" t="str">
        <f>B58</f>
        <v>221</v>
      </c>
      <c r="F58" s="29" t="str">
        <f t="shared" si="7"/>
        <v>Δ' ΑΘΗΝΑΣ</v>
      </c>
      <c r="G58" s="30" t="s">
        <v>172</v>
      </c>
      <c r="H58" s="31" t="s">
        <v>3</v>
      </c>
      <c r="I58" s="35" t="s">
        <v>9</v>
      </c>
      <c r="J58" s="65">
        <v>13</v>
      </c>
      <c r="K58" s="66"/>
      <c r="L58" s="103">
        <v>1</v>
      </c>
      <c r="M58" s="104"/>
      <c r="N58" s="1380"/>
      <c r="O58" s="1307"/>
      <c r="P58" s="1382"/>
      <c r="Q58" s="105"/>
    </row>
    <row r="59" spans="1:17" ht="12" customHeight="1" x14ac:dyDescent="0.2">
      <c r="A59" s="13" t="s">
        <v>14</v>
      </c>
      <c r="B59" s="14" t="str">
        <f>LEFT(A59,3)</f>
        <v>221</v>
      </c>
      <c r="C59" s="15" t="s">
        <v>58</v>
      </c>
      <c r="D59" s="16" t="s">
        <v>114</v>
      </c>
      <c r="E59" s="82" t="str">
        <f>B59</f>
        <v>221</v>
      </c>
      <c r="F59" s="49" t="str">
        <f t="shared" si="7"/>
        <v>Δ' ΑΘΗΝΑΣ</v>
      </c>
      <c r="G59" s="50" t="s">
        <v>172</v>
      </c>
      <c r="H59" s="51" t="s">
        <v>3</v>
      </c>
      <c r="I59" s="52" t="s">
        <v>10</v>
      </c>
      <c r="J59" s="115">
        <v>11</v>
      </c>
      <c r="K59" s="66">
        <f>SUM(J57:J62)</f>
        <v>108</v>
      </c>
      <c r="L59" s="116"/>
      <c r="M59" s="1306">
        <v>1</v>
      </c>
      <c r="N59" s="1303"/>
      <c r="O59" s="1342"/>
      <c r="P59" s="1304"/>
      <c r="Q59" s="118"/>
    </row>
    <row r="60" spans="1:17" ht="12" customHeight="1" x14ac:dyDescent="0.2">
      <c r="A60" s="13" t="s">
        <v>14</v>
      </c>
      <c r="B60" s="14" t="str">
        <f t="shared" ref="B60:B65" si="10">LEFT(A60,3)</f>
        <v>221</v>
      </c>
      <c r="C60" s="15" t="s">
        <v>58</v>
      </c>
      <c r="D60" s="16" t="s">
        <v>114</v>
      </c>
      <c r="E60" s="64" t="str">
        <f t="shared" ref="E60:E65" si="11">B60</f>
        <v>221</v>
      </c>
      <c r="F60" s="29" t="str">
        <f t="shared" ref="F60:F65" si="12">RIGHT(A60,LEN(A60)-5)</f>
        <v>Δ' ΑΘΗΝΑΣ</v>
      </c>
      <c r="G60" s="30" t="s">
        <v>172</v>
      </c>
      <c r="H60" s="31" t="s">
        <v>4</v>
      </c>
      <c r="I60" s="35" t="s">
        <v>8</v>
      </c>
      <c r="J60" s="65">
        <v>22</v>
      </c>
      <c r="K60" s="66"/>
      <c r="L60" s="103"/>
      <c r="M60" s="104">
        <v>2</v>
      </c>
      <c r="N60" s="1380"/>
      <c r="O60" s="1307"/>
      <c r="P60" s="1382"/>
      <c r="Q60" s="1417"/>
    </row>
    <row r="61" spans="1:17" ht="12" customHeight="1" x14ac:dyDescent="0.2">
      <c r="A61" s="13" t="s">
        <v>14</v>
      </c>
      <c r="B61" s="14" t="str">
        <f t="shared" si="10"/>
        <v>221</v>
      </c>
      <c r="C61" s="15" t="s">
        <v>58</v>
      </c>
      <c r="D61" s="16" t="s">
        <v>114</v>
      </c>
      <c r="E61" s="64" t="str">
        <f t="shared" si="11"/>
        <v>221</v>
      </c>
      <c r="F61" s="29" t="str">
        <f t="shared" si="12"/>
        <v>Δ' ΑΘΗΝΑΣ</v>
      </c>
      <c r="G61" s="30" t="s">
        <v>172</v>
      </c>
      <c r="H61" s="31" t="s">
        <v>4</v>
      </c>
      <c r="I61" s="35" t="s">
        <v>9</v>
      </c>
      <c r="J61" s="65">
        <v>39</v>
      </c>
      <c r="K61" s="66"/>
      <c r="L61" s="103">
        <v>3</v>
      </c>
      <c r="M61" s="104"/>
      <c r="N61" s="1380"/>
      <c r="O61" s="1307"/>
      <c r="P61" s="1382"/>
      <c r="Q61" s="105"/>
    </row>
    <row r="62" spans="1:17" ht="12" customHeight="1" thickBot="1" x14ac:dyDescent="0.25">
      <c r="A62" s="13" t="s">
        <v>14</v>
      </c>
      <c r="B62" s="14" t="str">
        <f t="shared" si="10"/>
        <v>221</v>
      </c>
      <c r="C62" s="15" t="s">
        <v>58</v>
      </c>
      <c r="D62" s="16" t="s">
        <v>114</v>
      </c>
      <c r="E62" s="82" t="str">
        <f t="shared" si="11"/>
        <v>221</v>
      </c>
      <c r="F62" s="49" t="str">
        <f t="shared" si="12"/>
        <v>Δ' ΑΘΗΝΑΣ</v>
      </c>
      <c r="G62" s="50" t="s">
        <v>172</v>
      </c>
      <c r="H62" s="51" t="s">
        <v>4</v>
      </c>
      <c r="I62" s="52" t="s">
        <v>10</v>
      </c>
      <c r="J62" s="115">
        <v>18</v>
      </c>
      <c r="K62" s="66"/>
      <c r="L62" s="116"/>
      <c r="M62" s="117">
        <v>2</v>
      </c>
      <c r="N62" s="1303"/>
      <c r="O62" s="1342"/>
      <c r="P62" s="1304"/>
      <c r="Q62" s="118"/>
    </row>
    <row r="63" spans="1:17" ht="24" customHeight="1" x14ac:dyDescent="0.2">
      <c r="A63" s="13" t="s">
        <v>14</v>
      </c>
      <c r="B63" s="14" t="str">
        <f t="shared" si="10"/>
        <v>221</v>
      </c>
      <c r="C63" s="15" t="s">
        <v>58</v>
      </c>
      <c r="D63" s="16" t="s">
        <v>114</v>
      </c>
      <c r="E63" s="85" t="str">
        <f t="shared" si="11"/>
        <v>221</v>
      </c>
      <c r="F63" s="86" t="str">
        <f t="shared" si="12"/>
        <v>Δ' ΑΘΗΝΑΣ</v>
      </c>
      <c r="G63" s="87" t="s">
        <v>145</v>
      </c>
      <c r="H63" s="88" t="s">
        <v>7</v>
      </c>
      <c r="I63" s="89" t="s">
        <v>8</v>
      </c>
      <c r="J63" s="119">
        <v>42</v>
      </c>
      <c r="K63" s="111"/>
      <c r="L63" s="120"/>
      <c r="M63" s="121">
        <v>3</v>
      </c>
      <c r="N63" s="549" t="s">
        <v>321</v>
      </c>
      <c r="O63" s="550" t="s">
        <v>530</v>
      </c>
      <c r="P63" s="551" t="s">
        <v>531</v>
      </c>
      <c r="Q63" s="1418" t="s">
        <v>322</v>
      </c>
    </row>
    <row r="64" spans="1:17" ht="24" customHeight="1" x14ac:dyDescent="0.2">
      <c r="A64" s="13" t="s">
        <v>14</v>
      </c>
      <c r="B64" s="14" t="str">
        <f t="shared" si="10"/>
        <v>221</v>
      </c>
      <c r="C64" s="15" t="s">
        <v>58</v>
      </c>
      <c r="D64" s="16" t="s">
        <v>114</v>
      </c>
      <c r="E64" s="64" t="str">
        <f t="shared" si="11"/>
        <v>221</v>
      </c>
      <c r="F64" s="29" t="str">
        <f t="shared" si="12"/>
        <v>Δ' ΑΘΗΝΑΣ</v>
      </c>
      <c r="G64" s="30" t="s">
        <v>145</v>
      </c>
      <c r="H64" s="31" t="s">
        <v>7</v>
      </c>
      <c r="I64" s="35" t="s">
        <v>9</v>
      </c>
      <c r="J64" s="65">
        <v>68</v>
      </c>
      <c r="K64" s="66">
        <f>SUM(J63:J65)</f>
        <v>133</v>
      </c>
      <c r="L64" s="1454">
        <v>5</v>
      </c>
      <c r="M64" s="104"/>
      <c r="N64" s="1380"/>
      <c r="O64" s="1307"/>
      <c r="P64" s="1382"/>
      <c r="Q64" s="105"/>
    </row>
    <row r="65" spans="1:17" ht="24" customHeight="1" thickBot="1" x14ac:dyDescent="0.25">
      <c r="A65" s="13" t="s">
        <v>14</v>
      </c>
      <c r="B65" s="14" t="str">
        <f t="shared" si="10"/>
        <v>221</v>
      </c>
      <c r="C65" s="15" t="s">
        <v>58</v>
      </c>
      <c r="D65" s="16" t="s">
        <v>114</v>
      </c>
      <c r="E65" s="68" t="str">
        <f t="shared" si="11"/>
        <v>221</v>
      </c>
      <c r="F65" s="69" t="str">
        <f t="shared" si="12"/>
        <v>Δ' ΑΘΗΝΑΣ</v>
      </c>
      <c r="G65" s="70" t="s">
        <v>145</v>
      </c>
      <c r="H65" s="71" t="s">
        <v>7</v>
      </c>
      <c r="I65" s="72" t="s">
        <v>10</v>
      </c>
      <c r="J65" s="1439">
        <v>23</v>
      </c>
      <c r="K65" s="74"/>
      <c r="L65" s="106"/>
      <c r="M65" s="107">
        <v>2</v>
      </c>
      <c r="N65" s="1387"/>
      <c r="O65" s="1343"/>
      <c r="P65" s="1344"/>
      <c r="Q65" s="108"/>
    </row>
    <row r="66" spans="1:17" ht="12" customHeight="1" x14ac:dyDescent="0.2">
      <c r="A66" s="13" t="s">
        <v>14</v>
      </c>
      <c r="B66" s="14" t="str">
        <f t="shared" si="8"/>
        <v>221</v>
      </c>
      <c r="C66" s="15" t="s">
        <v>58</v>
      </c>
      <c r="D66" s="16" t="s">
        <v>114</v>
      </c>
      <c r="E66" s="109" t="str">
        <f t="shared" si="9"/>
        <v>221</v>
      </c>
      <c r="F66" s="18" t="str">
        <f t="shared" ref="F66:F97" si="13">RIGHT(A66,LEN(A66)-5)</f>
        <v>Δ' ΑΘΗΝΑΣ</v>
      </c>
      <c r="G66" s="19" t="s">
        <v>173</v>
      </c>
      <c r="H66" s="20" t="s">
        <v>5</v>
      </c>
      <c r="I66" s="21" t="s">
        <v>8</v>
      </c>
      <c r="J66" s="1438">
        <v>16</v>
      </c>
      <c r="K66" s="66"/>
      <c r="L66" s="112"/>
      <c r="M66" s="113">
        <v>1</v>
      </c>
      <c r="N66" s="1391" t="s">
        <v>532</v>
      </c>
      <c r="O66" s="1383" t="s">
        <v>533</v>
      </c>
      <c r="P66" s="1338">
        <v>2109510587</v>
      </c>
      <c r="Q66" s="114" t="s">
        <v>317</v>
      </c>
    </row>
    <row r="67" spans="1:17" ht="12" customHeight="1" x14ac:dyDescent="0.2">
      <c r="A67" s="13" t="s">
        <v>14</v>
      </c>
      <c r="B67" s="14" t="str">
        <f t="shared" si="8"/>
        <v>221</v>
      </c>
      <c r="C67" s="15" t="s">
        <v>58</v>
      </c>
      <c r="D67" s="42" t="s">
        <v>114</v>
      </c>
      <c r="E67" s="64" t="str">
        <f t="shared" si="9"/>
        <v>221</v>
      </c>
      <c r="F67" s="29" t="str">
        <f t="shared" si="13"/>
        <v>Δ' ΑΘΗΝΑΣ</v>
      </c>
      <c r="G67" s="30" t="s">
        <v>173</v>
      </c>
      <c r="H67" s="31" t="s">
        <v>5</v>
      </c>
      <c r="I67" s="35" t="s">
        <v>9</v>
      </c>
      <c r="J67" s="65">
        <v>25</v>
      </c>
      <c r="K67" s="66"/>
      <c r="L67" s="103">
        <v>2</v>
      </c>
      <c r="M67" s="104"/>
      <c r="N67" s="1380"/>
      <c r="O67" s="1307"/>
      <c r="P67" s="1382"/>
      <c r="Q67" s="105"/>
    </row>
    <row r="68" spans="1:17" ht="12" customHeight="1" x14ac:dyDescent="0.2">
      <c r="A68" s="13" t="s">
        <v>14</v>
      </c>
      <c r="B68" s="14" t="str">
        <f t="shared" si="8"/>
        <v>221</v>
      </c>
      <c r="C68" s="15" t="s">
        <v>58</v>
      </c>
      <c r="D68" s="16" t="s">
        <v>114</v>
      </c>
      <c r="E68" s="82" t="str">
        <f t="shared" si="9"/>
        <v>221</v>
      </c>
      <c r="F68" s="49" t="str">
        <f t="shared" si="13"/>
        <v>Δ' ΑΘΗΝΑΣ</v>
      </c>
      <c r="G68" s="50" t="s">
        <v>173</v>
      </c>
      <c r="H68" s="51" t="s">
        <v>5</v>
      </c>
      <c r="I68" s="52" t="s">
        <v>10</v>
      </c>
      <c r="J68" s="115">
        <v>3</v>
      </c>
      <c r="K68" s="66">
        <f>SUM(J66:J71)</f>
        <v>126</v>
      </c>
      <c r="L68" s="116"/>
      <c r="M68" s="117">
        <v>1</v>
      </c>
      <c r="N68" s="1303"/>
      <c r="O68" s="1342"/>
      <c r="P68" s="1304"/>
      <c r="Q68" s="118"/>
    </row>
    <row r="69" spans="1:17" ht="12" customHeight="1" x14ac:dyDescent="0.2">
      <c r="A69" s="13" t="s">
        <v>14</v>
      </c>
      <c r="B69" s="14" t="str">
        <f>LEFT(A69,3)</f>
        <v>221</v>
      </c>
      <c r="C69" s="15" t="s">
        <v>58</v>
      </c>
      <c r="D69" s="16" t="s">
        <v>114</v>
      </c>
      <c r="E69" s="64" t="str">
        <f>B69</f>
        <v>221</v>
      </c>
      <c r="F69" s="29" t="str">
        <f t="shared" si="13"/>
        <v>Δ' ΑΘΗΝΑΣ</v>
      </c>
      <c r="G69" s="30" t="s">
        <v>173</v>
      </c>
      <c r="H69" s="31" t="s">
        <v>6</v>
      </c>
      <c r="I69" s="35" t="s">
        <v>8</v>
      </c>
      <c r="J69" s="76">
        <v>11</v>
      </c>
      <c r="K69" s="80"/>
      <c r="L69" s="123"/>
      <c r="M69" s="153">
        <v>1</v>
      </c>
      <c r="N69" s="1380"/>
      <c r="O69" s="1307"/>
      <c r="P69" s="1382"/>
      <c r="Q69" s="105"/>
    </row>
    <row r="70" spans="1:17" ht="12" customHeight="1" x14ac:dyDescent="0.2">
      <c r="A70" s="13" t="s">
        <v>14</v>
      </c>
      <c r="B70" s="14" t="str">
        <f>LEFT(A70,3)</f>
        <v>221</v>
      </c>
      <c r="C70" s="15" t="s">
        <v>58</v>
      </c>
      <c r="D70" s="16" t="s">
        <v>114</v>
      </c>
      <c r="E70" s="64" t="str">
        <f>B70</f>
        <v>221</v>
      </c>
      <c r="F70" s="29" t="str">
        <f t="shared" si="13"/>
        <v>Δ' ΑΘΗΝΑΣ</v>
      </c>
      <c r="G70" s="30" t="s">
        <v>173</v>
      </c>
      <c r="H70" s="31" t="s">
        <v>6</v>
      </c>
      <c r="I70" s="35" t="s">
        <v>9</v>
      </c>
      <c r="J70" s="76">
        <v>33</v>
      </c>
      <c r="K70" s="80"/>
      <c r="L70" s="123">
        <v>3</v>
      </c>
      <c r="M70" s="124"/>
      <c r="N70" s="1380"/>
      <c r="O70" s="1307"/>
      <c r="P70" s="1382"/>
      <c r="Q70" s="105"/>
    </row>
    <row r="71" spans="1:17" ht="12" customHeight="1" thickBot="1" x14ac:dyDescent="0.25">
      <c r="A71" s="13" t="s">
        <v>14</v>
      </c>
      <c r="B71" s="14" t="str">
        <f>LEFT(A71,3)</f>
        <v>221</v>
      </c>
      <c r="C71" s="15" t="s">
        <v>58</v>
      </c>
      <c r="D71" s="16" t="s">
        <v>114</v>
      </c>
      <c r="E71" s="125" t="str">
        <f>B71</f>
        <v>221</v>
      </c>
      <c r="F71" s="126" t="str">
        <f t="shared" si="13"/>
        <v>Δ' ΑΘΗΝΑΣ</v>
      </c>
      <c r="G71" s="145" t="s">
        <v>173</v>
      </c>
      <c r="H71" s="127" t="s">
        <v>6</v>
      </c>
      <c r="I71" s="128" t="s">
        <v>10</v>
      </c>
      <c r="J71" s="129">
        <v>38</v>
      </c>
      <c r="K71" s="130"/>
      <c r="L71" s="131"/>
      <c r="M71" s="154">
        <v>3</v>
      </c>
      <c r="N71" s="1385"/>
      <c r="O71" s="1345"/>
      <c r="P71" s="1346"/>
      <c r="Q71" s="133"/>
    </row>
    <row r="72" spans="1:17" ht="12" customHeight="1" thickTop="1" x14ac:dyDescent="0.2">
      <c r="A72" s="13" t="s">
        <v>45</v>
      </c>
      <c r="B72" s="14" t="str">
        <f t="shared" si="8"/>
        <v>224</v>
      </c>
      <c r="C72" s="15" t="s">
        <v>58</v>
      </c>
      <c r="D72" s="99" t="s">
        <v>59</v>
      </c>
      <c r="E72" s="57" t="str">
        <f t="shared" si="9"/>
        <v>224</v>
      </c>
      <c r="F72" s="58" t="str">
        <f t="shared" si="13"/>
        <v>ΑΝΑΤ. ΑΤΤΙΚΗ</v>
      </c>
      <c r="G72" s="59" t="str">
        <f t="shared" ref="G72:G113" si="14">CONCATENATE(E72,"Α")</f>
        <v>224Α</v>
      </c>
      <c r="H72" s="155" t="s">
        <v>3</v>
      </c>
      <c r="I72" s="156" t="s">
        <v>8</v>
      </c>
      <c r="J72" s="157">
        <v>1</v>
      </c>
      <c r="K72" s="63"/>
      <c r="L72" s="158"/>
      <c r="M72" s="159">
        <v>1</v>
      </c>
      <c r="N72" s="1392" t="s">
        <v>294</v>
      </c>
      <c r="O72" s="1340" t="s">
        <v>575</v>
      </c>
      <c r="P72" s="1349">
        <v>2106048825</v>
      </c>
      <c r="Q72" s="160" t="s">
        <v>295</v>
      </c>
    </row>
    <row r="73" spans="1:17" ht="12" customHeight="1" x14ac:dyDescent="0.2">
      <c r="A73" s="13" t="s">
        <v>45</v>
      </c>
      <c r="B73" s="14" t="str">
        <f t="shared" si="8"/>
        <v>224</v>
      </c>
      <c r="C73" s="15" t="s">
        <v>58</v>
      </c>
      <c r="D73" s="16" t="s">
        <v>59</v>
      </c>
      <c r="E73" s="82" t="str">
        <f t="shared" si="9"/>
        <v>224</v>
      </c>
      <c r="F73" s="29" t="str">
        <f t="shared" si="13"/>
        <v>ΑΝΑΤ. ΑΤΤΙΚΗ</v>
      </c>
      <c r="G73" s="30" t="str">
        <f t="shared" si="14"/>
        <v>224Α</v>
      </c>
      <c r="H73" s="31" t="s">
        <v>3</v>
      </c>
      <c r="I73" s="35" t="s">
        <v>9</v>
      </c>
      <c r="J73" s="65">
        <v>10</v>
      </c>
      <c r="K73" s="66"/>
      <c r="L73" s="103">
        <v>1</v>
      </c>
      <c r="M73" s="104"/>
      <c r="N73" s="1380"/>
      <c r="O73" s="1383"/>
      <c r="P73" s="1382"/>
      <c r="Q73" s="1381"/>
    </row>
    <row r="74" spans="1:17" ht="12" customHeight="1" x14ac:dyDescent="0.2">
      <c r="A74" s="13" t="s">
        <v>45</v>
      </c>
      <c r="B74" s="14" t="str">
        <f t="shared" si="8"/>
        <v>224</v>
      </c>
      <c r="C74" s="15" t="s">
        <v>58</v>
      </c>
      <c r="D74" s="16" t="s">
        <v>59</v>
      </c>
      <c r="E74" s="82" t="str">
        <f t="shared" si="9"/>
        <v>224</v>
      </c>
      <c r="F74" s="29" t="str">
        <f t="shared" si="13"/>
        <v>ΑΝΑΤ. ΑΤΤΙΚΗ</v>
      </c>
      <c r="G74" s="30" t="str">
        <f t="shared" si="14"/>
        <v>224Α</v>
      </c>
      <c r="H74" s="31" t="s">
        <v>4</v>
      </c>
      <c r="I74" s="35" t="s">
        <v>8</v>
      </c>
      <c r="J74" s="65">
        <v>19</v>
      </c>
      <c r="K74" s="66"/>
      <c r="L74" s="103"/>
      <c r="M74" s="104">
        <v>2</v>
      </c>
      <c r="N74" s="1380"/>
      <c r="O74" s="1383"/>
      <c r="P74" s="1382"/>
      <c r="Q74" s="1381"/>
    </row>
    <row r="75" spans="1:17" ht="12" customHeight="1" x14ac:dyDescent="0.2">
      <c r="A75" s="13" t="s">
        <v>45</v>
      </c>
      <c r="B75" s="14" t="str">
        <f t="shared" si="8"/>
        <v>224</v>
      </c>
      <c r="C75" s="15" t="s">
        <v>58</v>
      </c>
      <c r="D75" s="16" t="s">
        <v>59</v>
      </c>
      <c r="E75" s="82" t="str">
        <f t="shared" si="9"/>
        <v>224</v>
      </c>
      <c r="F75" s="29" t="str">
        <f t="shared" si="13"/>
        <v>ΑΝΑΤ. ΑΤΤΙΚΗ</v>
      </c>
      <c r="G75" s="30" t="str">
        <f t="shared" si="14"/>
        <v>224Α</v>
      </c>
      <c r="H75" s="31" t="s">
        <v>4</v>
      </c>
      <c r="I75" s="35" t="s">
        <v>9</v>
      </c>
      <c r="J75" s="65">
        <v>26</v>
      </c>
      <c r="K75" s="66"/>
      <c r="L75" s="103">
        <v>2</v>
      </c>
      <c r="M75" s="104"/>
      <c r="N75" s="1380"/>
      <c r="O75" s="1383"/>
      <c r="P75" s="1382"/>
      <c r="Q75" s="1381"/>
    </row>
    <row r="76" spans="1:17" ht="12" customHeight="1" x14ac:dyDescent="0.2">
      <c r="A76" s="13" t="s">
        <v>45</v>
      </c>
      <c r="B76" s="14" t="str">
        <f t="shared" si="8"/>
        <v>224</v>
      </c>
      <c r="C76" s="15" t="s">
        <v>58</v>
      </c>
      <c r="D76" s="42" t="s">
        <v>59</v>
      </c>
      <c r="E76" s="82" t="str">
        <f t="shared" si="9"/>
        <v>224</v>
      </c>
      <c r="F76" s="29" t="str">
        <f t="shared" si="13"/>
        <v>ΑΝΑΤ. ΑΤΤΙΚΗ</v>
      </c>
      <c r="G76" s="30" t="str">
        <f t="shared" si="14"/>
        <v>224Α</v>
      </c>
      <c r="H76" s="31" t="s">
        <v>5</v>
      </c>
      <c r="I76" s="35" t="s">
        <v>8</v>
      </c>
      <c r="J76" s="65">
        <v>33</v>
      </c>
      <c r="K76" s="66">
        <f>SUM(J72:J81)</f>
        <v>167</v>
      </c>
      <c r="L76" s="103"/>
      <c r="M76" s="104">
        <v>2</v>
      </c>
      <c r="N76" s="1380"/>
      <c r="O76" s="1383"/>
      <c r="P76" s="1382"/>
      <c r="Q76" s="1381"/>
    </row>
    <row r="77" spans="1:17" ht="12" customHeight="1" x14ac:dyDescent="0.2">
      <c r="A77" s="13" t="s">
        <v>45</v>
      </c>
      <c r="B77" s="14" t="str">
        <f t="shared" si="8"/>
        <v>224</v>
      </c>
      <c r="C77" s="15" t="s">
        <v>58</v>
      </c>
      <c r="D77" s="16" t="s">
        <v>59</v>
      </c>
      <c r="E77" s="82" t="str">
        <f t="shared" si="9"/>
        <v>224</v>
      </c>
      <c r="F77" s="29" t="str">
        <f t="shared" si="13"/>
        <v>ΑΝΑΤ. ΑΤΤΙΚΗ</v>
      </c>
      <c r="G77" s="30" t="str">
        <f t="shared" si="14"/>
        <v>224Α</v>
      </c>
      <c r="H77" s="31" t="s">
        <v>5</v>
      </c>
      <c r="I77" s="35" t="s">
        <v>9</v>
      </c>
      <c r="J77" s="65">
        <v>10</v>
      </c>
      <c r="K77" s="66"/>
      <c r="L77" s="103">
        <v>1</v>
      </c>
      <c r="M77" s="104"/>
      <c r="N77" s="1380"/>
      <c r="O77" s="1383"/>
      <c r="P77" s="1382"/>
      <c r="Q77" s="1381"/>
    </row>
    <row r="78" spans="1:17" ht="12" customHeight="1" x14ac:dyDescent="0.2">
      <c r="A78" s="13" t="s">
        <v>45</v>
      </c>
      <c r="B78" s="14" t="str">
        <f t="shared" si="8"/>
        <v>224</v>
      </c>
      <c r="C78" s="15" t="s">
        <v>58</v>
      </c>
      <c r="D78" s="16" t="s">
        <v>59</v>
      </c>
      <c r="E78" s="82" t="str">
        <f t="shared" si="9"/>
        <v>224</v>
      </c>
      <c r="F78" s="29" t="str">
        <f t="shared" si="13"/>
        <v>ΑΝΑΤ. ΑΤΤΙΚΗ</v>
      </c>
      <c r="G78" s="30" t="str">
        <f t="shared" si="14"/>
        <v>224Α</v>
      </c>
      <c r="H78" s="31" t="s">
        <v>7</v>
      </c>
      <c r="I78" s="35" t="s">
        <v>8</v>
      </c>
      <c r="J78" s="65">
        <v>10</v>
      </c>
      <c r="K78" s="66"/>
      <c r="L78" s="103"/>
      <c r="M78" s="104">
        <v>1</v>
      </c>
      <c r="N78" s="1380"/>
      <c r="O78" s="1383"/>
      <c r="P78" s="1382"/>
      <c r="Q78" s="1381"/>
    </row>
    <row r="79" spans="1:17" ht="12" customHeight="1" x14ac:dyDescent="0.2">
      <c r="A79" s="13" t="s">
        <v>45</v>
      </c>
      <c r="B79" s="14" t="str">
        <f t="shared" si="8"/>
        <v>224</v>
      </c>
      <c r="C79" s="15" t="s">
        <v>58</v>
      </c>
      <c r="D79" s="16" t="s">
        <v>59</v>
      </c>
      <c r="E79" s="82" t="str">
        <f t="shared" si="9"/>
        <v>224</v>
      </c>
      <c r="F79" s="29" t="str">
        <f t="shared" si="13"/>
        <v>ΑΝΑΤ. ΑΤΤΙΚΗ</v>
      </c>
      <c r="G79" s="30" t="str">
        <f t="shared" si="14"/>
        <v>224Α</v>
      </c>
      <c r="H79" s="31" t="s">
        <v>7</v>
      </c>
      <c r="I79" s="35" t="s">
        <v>9</v>
      </c>
      <c r="J79" s="65">
        <v>37</v>
      </c>
      <c r="K79" s="66"/>
      <c r="L79" s="1454">
        <v>2</v>
      </c>
      <c r="M79" s="104"/>
      <c r="N79" s="1380"/>
      <c r="O79" s="1383"/>
      <c r="P79" s="1382"/>
      <c r="Q79" s="1381"/>
    </row>
    <row r="80" spans="1:17" ht="12" customHeight="1" x14ac:dyDescent="0.2">
      <c r="A80" s="13" t="s">
        <v>45</v>
      </c>
      <c r="B80" s="14" t="str">
        <f t="shared" si="8"/>
        <v>224</v>
      </c>
      <c r="C80" s="15" t="s">
        <v>58</v>
      </c>
      <c r="D80" s="16" t="s">
        <v>59</v>
      </c>
      <c r="E80" s="82" t="str">
        <f t="shared" si="9"/>
        <v>224</v>
      </c>
      <c r="F80" s="49" t="str">
        <f t="shared" si="13"/>
        <v>ΑΝΑΤ. ΑΤΤΙΚΗ</v>
      </c>
      <c r="G80" s="30" t="str">
        <f t="shared" si="14"/>
        <v>224Α</v>
      </c>
      <c r="H80" s="51" t="s">
        <v>6</v>
      </c>
      <c r="I80" s="52" t="s">
        <v>8</v>
      </c>
      <c r="J80" s="83">
        <v>9</v>
      </c>
      <c r="K80" s="80"/>
      <c r="L80" s="140"/>
      <c r="M80" s="141">
        <v>1</v>
      </c>
      <c r="N80" s="1303"/>
      <c r="O80" s="1383"/>
      <c r="P80" s="1304"/>
      <c r="Q80" s="139"/>
    </row>
    <row r="81" spans="1:17" ht="12" customHeight="1" thickBot="1" x14ac:dyDescent="0.25">
      <c r="A81" s="13" t="s">
        <v>45</v>
      </c>
      <c r="B81" s="14" t="str">
        <f t="shared" ref="B81:B164" si="15">LEFT(A81,3)</f>
        <v>224</v>
      </c>
      <c r="C81" s="15" t="s">
        <v>58</v>
      </c>
      <c r="D81" s="16" t="s">
        <v>59</v>
      </c>
      <c r="E81" s="82" t="str">
        <f t="shared" si="9"/>
        <v>224</v>
      </c>
      <c r="F81" s="49" t="str">
        <f t="shared" si="13"/>
        <v>ΑΝΑΤ. ΑΤΤΙΚΗ</v>
      </c>
      <c r="G81" s="50" t="str">
        <f t="shared" si="14"/>
        <v>224Α</v>
      </c>
      <c r="H81" s="127" t="s">
        <v>6</v>
      </c>
      <c r="I81" s="128" t="s">
        <v>9</v>
      </c>
      <c r="J81" s="129">
        <v>12</v>
      </c>
      <c r="K81" s="130"/>
      <c r="L81" s="131">
        <v>1</v>
      </c>
      <c r="M81" s="132"/>
      <c r="N81" s="1385"/>
      <c r="O81" s="1339"/>
      <c r="P81" s="1346"/>
      <c r="Q81" s="150"/>
    </row>
    <row r="82" spans="1:17" ht="12" customHeight="1" thickTop="1" x14ac:dyDescent="0.2">
      <c r="A82" s="13" t="s">
        <v>46</v>
      </c>
      <c r="B82" s="14" t="str">
        <f t="shared" si="15"/>
        <v>227</v>
      </c>
      <c r="C82" s="15" t="s">
        <v>58</v>
      </c>
      <c r="D82" s="99" t="s">
        <v>60</v>
      </c>
      <c r="E82" s="57" t="str">
        <f t="shared" si="9"/>
        <v>227</v>
      </c>
      <c r="F82" s="58" t="str">
        <f t="shared" si="13"/>
        <v>ΔΥΤ. ΑΤΤΙΚΗ</v>
      </c>
      <c r="G82" s="59" t="str">
        <f t="shared" si="14"/>
        <v>227Α</v>
      </c>
      <c r="H82" s="20" t="s">
        <v>3</v>
      </c>
      <c r="I82" s="21" t="s">
        <v>8</v>
      </c>
      <c r="J82" s="22">
        <v>0</v>
      </c>
      <c r="K82" s="23"/>
      <c r="L82" s="24"/>
      <c r="M82" s="33">
        <v>0</v>
      </c>
      <c r="N82" s="445"/>
      <c r="O82" s="1340"/>
      <c r="P82" s="1338"/>
      <c r="Q82" s="34"/>
    </row>
    <row r="83" spans="1:17" ht="12" customHeight="1" x14ac:dyDescent="0.2">
      <c r="A83" s="13" t="s">
        <v>46</v>
      </c>
      <c r="B83" s="14" t="str">
        <f t="shared" si="15"/>
        <v>227</v>
      </c>
      <c r="C83" s="15" t="s">
        <v>58</v>
      </c>
      <c r="D83" s="16" t="s">
        <v>60</v>
      </c>
      <c r="E83" s="82" t="str">
        <f t="shared" si="9"/>
        <v>227</v>
      </c>
      <c r="F83" s="18" t="str">
        <f t="shared" si="13"/>
        <v>ΔΥΤ. ΑΤΤΙΚΗ</v>
      </c>
      <c r="G83" s="30" t="str">
        <f t="shared" si="14"/>
        <v>227Α</v>
      </c>
      <c r="H83" s="20" t="s">
        <v>3</v>
      </c>
      <c r="I83" s="21" t="s">
        <v>9</v>
      </c>
      <c r="J83" s="22">
        <v>0</v>
      </c>
      <c r="K83" s="32"/>
      <c r="L83" s="24">
        <v>0</v>
      </c>
      <c r="M83" s="33"/>
      <c r="N83" s="445"/>
      <c r="O83" s="1383"/>
      <c r="P83" s="1338"/>
      <c r="Q83" s="34"/>
    </row>
    <row r="84" spans="1:17" ht="12" customHeight="1" x14ac:dyDescent="0.2">
      <c r="A84" s="13" t="s">
        <v>46</v>
      </c>
      <c r="B84" s="14" t="str">
        <f t="shared" si="15"/>
        <v>227</v>
      </c>
      <c r="C84" s="15" t="s">
        <v>58</v>
      </c>
      <c r="D84" s="16" t="s">
        <v>60</v>
      </c>
      <c r="E84" s="82" t="str">
        <f t="shared" si="9"/>
        <v>227</v>
      </c>
      <c r="F84" s="29" t="str">
        <f t="shared" si="13"/>
        <v>ΔΥΤ. ΑΤΤΙΚΗ</v>
      </c>
      <c r="G84" s="30" t="str">
        <f t="shared" si="14"/>
        <v>227Α</v>
      </c>
      <c r="H84" s="31" t="s">
        <v>4</v>
      </c>
      <c r="I84" s="35" t="s">
        <v>8</v>
      </c>
      <c r="J84" s="36">
        <v>4</v>
      </c>
      <c r="K84" s="32"/>
      <c r="L84" s="37"/>
      <c r="M84" s="39">
        <v>1</v>
      </c>
      <c r="N84" s="448"/>
      <c r="O84" s="1383"/>
      <c r="P84" s="1382"/>
      <c r="Q84" s="1379"/>
    </row>
    <row r="85" spans="1:17" ht="12" customHeight="1" x14ac:dyDescent="0.2">
      <c r="A85" s="13" t="s">
        <v>46</v>
      </c>
      <c r="B85" s="14" t="str">
        <f t="shared" si="15"/>
        <v>227</v>
      </c>
      <c r="C85" s="15" t="s">
        <v>58</v>
      </c>
      <c r="D85" s="16" t="s">
        <v>60</v>
      </c>
      <c r="E85" s="82" t="str">
        <f t="shared" si="9"/>
        <v>227</v>
      </c>
      <c r="F85" s="29" t="str">
        <f t="shared" si="13"/>
        <v>ΔΥΤ. ΑΤΤΙΚΗ</v>
      </c>
      <c r="G85" s="30" t="str">
        <f t="shared" si="14"/>
        <v>227Α</v>
      </c>
      <c r="H85" s="31" t="s">
        <v>4</v>
      </c>
      <c r="I85" s="35" t="s">
        <v>9</v>
      </c>
      <c r="J85" s="36">
        <v>16</v>
      </c>
      <c r="K85" s="32"/>
      <c r="L85" s="37">
        <v>1</v>
      </c>
      <c r="M85" s="39"/>
      <c r="N85" s="448"/>
      <c r="O85" s="1383"/>
      <c r="P85" s="1382"/>
      <c r="Q85" s="1379"/>
    </row>
    <row r="86" spans="1:17" ht="12" customHeight="1" x14ac:dyDescent="0.2">
      <c r="A86" s="13" t="s">
        <v>46</v>
      </c>
      <c r="B86" s="14" t="str">
        <f t="shared" si="15"/>
        <v>227</v>
      </c>
      <c r="C86" s="15" t="s">
        <v>58</v>
      </c>
      <c r="D86" s="42" t="s">
        <v>60</v>
      </c>
      <c r="E86" s="82" t="str">
        <f t="shared" si="9"/>
        <v>227</v>
      </c>
      <c r="F86" s="29" t="str">
        <f t="shared" si="13"/>
        <v>ΔΥΤ. ΑΤΤΙΚΗ</v>
      </c>
      <c r="G86" s="30" t="str">
        <f t="shared" si="14"/>
        <v>227Α</v>
      </c>
      <c r="H86" s="31" t="s">
        <v>5</v>
      </c>
      <c r="I86" s="35" t="s">
        <v>8</v>
      </c>
      <c r="J86" s="36">
        <v>16</v>
      </c>
      <c r="K86" s="32">
        <f>SUM(J82:J91)</f>
        <v>93</v>
      </c>
      <c r="L86" s="37"/>
      <c r="M86" s="39">
        <v>1</v>
      </c>
      <c r="N86" s="425" t="s">
        <v>242</v>
      </c>
      <c r="O86" s="1383" t="s">
        <v>592</v>
      </c>
      <c r="P86" s="1382" t="s">
        <v>593</v>
      </c>
      <c r="Q86" s="1379" t="s">
        <v>238</v>
      </c>
    </row>
    <row r="87" spans="1:17" ht="12" customHeight="1" x14ac:dyDescent="0.2">
      <c r="A87" s="13" t="s">
        <v>46</v>
      </c>
      <c r="B87" s="14" t="str">
        <f t="shared" si="15"/>
        <v>227</v>
      </c>
      <c r="C87" s="15" t="s">
        <v>58</v>
      </c>
      <c r="D87" s="16" t="s">
        <v>60</v>
      </c>
      <c r="E87" s="82" t="str">
        <f t="shared" si="9"/>
        <v>227</v>
      </c>
      <c r="F87" s="29" t="str">
        <f t="shared" si="13"/>
        <v>ΔΥΤ. ΑΤΤΙΚΗ</v>
      </c>
      <c r="G87" s="30" t="str">
        <f t="shared" si="14"/>
        <v>227Α</v>
      </c>
      <c r="H87" s="31" t="s">
        <v>5</v>
      </c>
      <c r="I87" s="35" t="s">
        <v>9</v>
      </c>
      <c r="J87" s="36">
        <v>3</v>
      </c>
      <c r="K87" s="32"/>
      <c r="L87" s="37">
        <v>1</v>
      </c>
      <c r="M87" s="39"/>
      <c r="N87" s="448"/>
      <c r="O87" s="1383"/>
      <c r="P87" s="1382"/>
      <c r="Q87" s="1379"/>
    </row>
    <row r="88" spans="1:17" ht="12" customHeight="1" x14ac:dyDescent="0.2">
      <c r="A88" s="13" t="s">
        <v>46</v>
      </c>
      <c r="B88" s="14" t="str">
        <f t="shared" si="15"/>
        <v>227</v>
      </c>
      <c r="C88" s="15" t="s">
        <v>58</v>
      </c>
      <c r="D88" s="16" t="s">
        <v>60</v>
      </c>
      <c r="E88" s="82" t="str">
        <f t="shared" si="9"/>
        <v>227</v>
      </c>
      <c r="F88" s="29" t="str">
        <f t="shared" si="13"/>
        <v>ΔΥΤ. ΑΤΤΙΚΗ</v>
      </c>
      <c r="G88" s="30" t="str">
        <f t="shared" si="14"/>
        <v>227Α</v>
      </c>
      <c r="H88" s="31" t="s">
        <v>7</v>
      </c>
      <c r="I88" s="35" t="s">
        <v>8</v>
      </c>
      <c r="J88" s="36">
        <v>6</v>
      </c>
      <c r="K88" s="32"/>
      <c r="L88" s="37"/>
      <c r="M88" s="39">
        <v>1</v>
      </c>
      <c r="N88" s="448"/>
      <c r="O88" s="1383"/>
      <c r="P88" s="1382"/>
      <c r="Q88" s="1379"/>
    </row>
    <row r="89" spans="1:17" ht="12" customHeight="1" x14ac:dyDescent="0.2">
      <c r="A89" s="13" t="s">
        <v>46</v>
      </c>
      <c r="B89" s="14" t="str">
        <f t="shared" si="15"/>
        <v>227</v>
      </c>
      <c r="C89" s="15" t="s">
        <v>58</v>
      </c>
      <c r="D89" s="16" t="s">
        <v>60</v>
      </c>
      <c r="E89" s="82" t="str">
        <f t="shared" si="9"/>
        <v>227</v>
      </c>
      <c r="F89" s="29" t="str">
        <f t="shared" si="13"/>
        <v>ΔΥΤ. ΑΤΤΙΚΗ</v>
      </c>
      <c r="G89" s="30" t="str">
        <f t="shared" si="14"/>
        <v>227Α</v>
      </c>
      <c r="H89" s="31" t="s">
        <v>7</v>
      </c>
      <c r="I89" s="35" t="s">
        <v>9</v>
      </c>
      <c r="J89" s="36">
        <v>24</v>
      </c>
      <c r="K89" s="32"/>
      <c r="L89" s="37">
        <v>2</v>
      </c>
      <c r="M89" s="39"/>
      <c r="N89" s="448"/>
      <c r="O89" s="1383"/>
      <c r="P89" s="1382"/>
      <c r="Q89" s="1379"/>
    </row>
    <row r="90" spans="1:17" ht="12" customHeight="1" x14ac:dyDescent="0.2">
      <c r="A90" s="13" t="s">
        <v>46</v>
      </c>
      <c r="B90" s="14" t="str">
        <f t="shared" si="15"/>
        <v>227</v>
      </c>
      <c r="C90" s="15" t="s">
        <v>58</v>
      </c>
      <c r="D90" s="16" t="s">
        <v>60</v>
      </c>
      <c r="E90" s="82" t="str">
        <f t="shared" si="9"/>
        <v>227</v>
      </c>
      <c r="F90" s="49" t="str">
        <f t="shared" si="13"/>
        <v>ΔΥΤ. ΑΤΤΙΚΗ</v>
      </c>
      <c r="G90" s="30" t="str">
        <f t="shared" si="14"/>
        <v>227Α</v>
      </c>
      <c r="H90" s="51" t="s">
        <v>6</v>
      </c>
      <c r="I90" s="52" t="s">
        <v>8</v>
      </c>
      <c r="J90" s="53">
        <v>7</v>
      </c>
      <c r="K90" s="44"/>
      <c r="L90" s="54"/>
      <c r="M90" s="161">
        <v>1</v>
      </c>
      <c r="N90" s="450"/>
      <c r="O90" s="1383"/>
      <c r="P90" s="1304"/>
      <c r="Q90" s="56"/>
    </row>
    <row r="91" spans="1:17" ht="12" customHeight="1" thickBot="1" x14ac:dyDescent="0.25">
      <c r="A91" s="13" t="s">
        <v>46</v>
      </c>
      <c r="B91" s="14" t="str">
        <f t="shared" si="15"/>
        <v>227</v>
      </c>
      <c r="C91" s="15" t="s">
        <v>58</v>
      </c>
      <c r="D91" s="16" t="s">
        <v>60</v>
      </c>
      <c r="E91" s="82" t="str">
        <f t="shared" si="9"/>
        <v>227</v>
      </c>
      <c r="F91" s="49" t="str">
        <f t="shared" si="13"/>
        <v>ΔΥΤ. ΑΤΤΙΚΗ</v>
      </c>
      <c r="G91" s="50" t="str">
        <f t="shared" si="14"/>
        <v>227Α</v>
      </c>
      <c r="H91" s="51" t="s">
        <v>6</v>
      </c>
      <c r="I91" s="52" t="s">
        <v>9</v>
      </c>
      <c r="J91" s="53">
        <v>17</v>
      </c>
      <c r="K91" s="44"/>
      <c r="L91" s="54">
        <v>1</v>
      </c>
      <c r="M91" s="161"/>
      <c r="N91" s="450"/>
      <c r="O91" s="1339"/>
      <c r="P91" s="1304"/>
      <c r="Q91" s="56"/>
    </row>
    <row r="92" spans="1:17" ht="12" customHeight="1" thickTop="1" x14ac:dyDescent="0.2">
      <c r="A92" s="13" t="s">
        <v>15</v>
      </c>
      <c r="B92" s="14" t="str">
        <f t="shared" si="15"/>
        <v>230</v>
      </c>
      <c r="C92" s="15" t="s">
        <v>58</v>
      </c>
      <c r="D92" s="16" t="s">
        <v>61</v>
      </c>
      <c r="E92" s="57" t="str">
        <f t="shared" ref="E92:E185" si="16">B92</f>
        <v>230</v>
      </c>
      <c r="F92" s="58" t="str">
        <f t="shared" si="13"/>
        <v>ΠΕΙΡΑΙΑΣ</v>
      </c>
      <c r="G92" s="59" t="s">
        <v>174</v>
      </c>
      <c r="H92" s="60" t="s">
        <v>5</v>
      </c>
      <c r="I92" s="61" t="s">
        <v>8</v>
      </c>
      <c r="J92" s="162">
        <v>30</v>
      </c>
      <c r="K92" s="163"/>
      <c r="L92" s="164"/>
      <c r="M92" s="165">
        <v>3</v>
      </c>
      <c r="N92" s="1386"/>
      <c r="O92" s="1340"/>
      <c r="P92" s="1350"/>
      <c r="Q92" s="166"/>
    </row>
    <row r="93" spans="1:17" ht="12" customHeight="1" x14ac:dyDescent="0.2">
      <c r="A93" s="13" t="s">
        <v>15</v>
      </c>
      <c r="B93" s="14" t="str">
        <f t="shared" si="15"/>
        <v>230</v>
      </c>
      <c r="C93" s="15" t="s">
        <v>58</v>
      </c>
      <c r="D93" s="16" t="s">
        <v>61</v>
      </c>
      <c r="E93" s="64" t="str">
        <f t="shared" si="16"/>
        <v>230</v>
      </c>
      <c r="F93" s="29" t="str">
        <f t="shared" si="13"/>
        <v>ΠΕΙΡΑΙΑΣ</v>
      </c>
      <c r="G93" s="30" t="s">
        <v>174</v>
      </c>
      <c r="H93" s="31" t="s">
        <v>5</v>
      </c>
      <c r="I93" s="35" t="s">
        <v>9</v>
      </c>
      <c r="J93" s="1442">
        <f>49-1</f>
        <v>48</v>
      </c>
      <c r="K93" s="168"/>
      <c r="L93" s="169">
        <v>4</v>
      </c>
      <c r="M93" s="170"/>
      <c r="N93" s="427"/>
      <c r="O93" s="1307"/>
      <c r="P93" s="532"/>
      <c r="Q93" s="172"/>
    </row>
    <row r="94" spans="1:17" ht="12" customHeight="1" x14ac:dyDescent="0.2">
      <c r="A94" s="13" t="s">
        <v>15</v>
      </c>
      <c r="B94" s="14" t="str">
        <f t="shared" si="15"/>
        <v>230</v>
      </c>
      <c r="C94" s="15" t="s">
        <v>58</v>
      </c>
      <c r="D94" s="42" t="s">
        <v>61</v>
      </c>
      <c r="E94" s="64" t="str">
        <f t="shared" si="16"/>
        <v>230</v>
      </c>
      <c r="F94" s="29" t="str">
        <f t="shared" si="13"/>
        <v>ΠΕΙΡΑΙΑΣ</v>
      </c>
      <c r="G94" s="30" t="s">
        <v>174</v>
      </c>
      <c r="H94" s="31" t="s">
        <v>5</v>
      </c>
      <c r="I94" s="35" t="s">
        <v>10</v>
      </c>
      <c r="J94" s="167">
        <v>7</v>
      </c>
      <c r="K94" s="168"/>
      <c r="L94" s="169"/>
      <c r="M94" s="170">
        <v>1</v>
      </c>
      <c r="N94" s="171" t="s">
        <v>209</v>
      </c>
      <c r="O94" s="1307" t="s">
        <v>517</v>
      </c>
      <c r="P94" s="532">
        <v>2104111992</v>
      </c>
      <c r="Q94" s="172" t="s">
        <v>197</v>
      </c>
    </row>
    <row r="95" spans="1:17" ht="12" customHeight="1" x14ac:dyDescent="0.2">
      <c r="A95" s="13" t="s">
        <v>15</v>
      </c>
      <c r="B95" s="14" t="str">
        <f>LEFT(A95,3)</f>
        <v>230</v>
      </c>
      <c r="C95" s="15" t="s">
        <v>58</v>
      </c>
      <c r="D95" s="16" t="s">
        <v>61</v>
      </c>
      <c r="E95" s="64" t="str">
        <f>B95</f>
        <v>230</v>
      </c>
      <c r="F95" s="29" t="str">
        <f t="shared" si="13"/>
        <v>ΠΕΙΡΑΙΑΣ</v>
      </c>
      <c r="G95" s="30" t="s">
        <v>174</v>
      </c>
      <c r="H95" s="31" t="s">
        <v>6</v>
      </c>
      <c r="I95" s="35" t="s">
        <v>8</v>
      </c>
      <c r="J95" s="76">
        <v>5</v>
      </c>
      <c r="K95" s="80">
        <f>SUM(J92:J97)</f>
        <v>133</v>
      </c>
      <c r="L95" s="123"/>
      <c r="M95" s="124">
        <v>1</v>
      </c>
      <c r="N95" s="1380"/>
      <c r="O95" s="1307"/>
      <c r="P95" s="1382"/>
      <c r="Q95" s="1381"/>
    </row>
    <row r="96" spans="1:17" ht="12" customHeight="1" x14ac:dyDescent="0.2">
      <c r="A96" s="13" t="s">
        <v>15</v>
      </c>
      <c r="B96" s="14" t="str">
        <f>LEFT(A96,3)</f>
        <v>230</v>
      </c>
      <c r="C96" s="15" t="s">
        <v>58</v>
      </c>
      <c r="D96" s="16" t="s">
        <v>61</v>
      </c>
      <c r="E96" s="64" t="str">
        <f>B96</f>
        <v>230</v>
      </c>
      <c r="F96" s="29" t="str">
        <f t="shared" si="13"/>
        <v>ΠΕΙΡΑΙΑΣ</v>
      </c>
      <c r="G96" s="30" t="s">
        <v>174</v>
      </c>
      <c r="H96" s="31" t="s">
        <v>6</v>
      </c>
      <c r="I96" s="35" t="s">
        <v>9</v>
      </c>
      <c r="J96" s="76">
        <v>24</v>
      </c>
      <c r="K96" s="80"/>
      <c r="L96" s="123">
        <v>2</v>
      </c>
      <c r="M96" s="124"/>
      <c r="N96" s="1380"/>
      <c r="O96" s="1307"/>
      <c r="P96" s="1382"/>
      <c r="Q96" s="1381"/>
    </row>
    <row r="97" spans="1:17" ht="12" customHeight="1" thickBot="1" x14ac:dyDescent="0.25">
      <c r="A97" s="13" t="s">
        <v>15</v>
      </c>
      <c r="B97" s="14" t="str">
        <f>LEFT(A97,3)</f>
        <v>230</v>
      </c>
      <c r="C97" s="15" t="s">
        <v>58</v>
      </c>
      <c r="D97" s="16" t="s">
        <v>61</v>
      </c>
      <c r="E97" s="82" t="str">
        <f>B97</f>
        <v>230</v>
      </c>
      <c r="F97" s="49" t="str">
        <f t="shared" si="13"/>
        <v>ΠΕΙΡΑΙΑΣ</v>
      </c>
      <c r="G97" s="50" t="s">
        <v>174</v>
      </c>
      <c r="H97" s="51" t="s">
        <v>6</v>
      </c>
      <c r="I97" s="52" t="s">
        <v>10</v>
      </c>
      <c r="J97" s="83">
        <v>19</v>
      </c>
      <c r="K97" s="80"/>
      <c r="L97" s="140"/>
      <c r="M97" s="141">
        <v>2</v>
      </c>
      <c r="N97" s="1303"/>
      <c r="O97" s="1342"/>
      <c r="P97" s="1304"/>
      <c r="Q97" s="139"/>
    </row>
    <row r="98" spans="1:17" ht="24" customHeight="1" x14ac:dyDescent="0.2">
      <c r="A98" s="13" t="s">
        <v>15</v>
      </c>
      <c r="B98" s="14" t="str">
        <f t="shared" ref="B98:B106" si="17">LEFT(A98,3)</f>
        <v>230</v>
      </c>
      <c r="C98" s="15" t="s">
        <v>58</v>
      </c>
      <c r="D98" s="16" t="s">
        <v>61</v>
      </c>
      <c r="E98" s="85" t="str">
        <f t="shared" ref="E98:E106" si="18">B98</f>
        <v>230</v>
      </c>
      <c r="F98" s="86" t="str">
        <f t="shared" ref="F98:F129" si="19">RIGHT(A98,LEN(A98)-5)</f>
        <v>ΠΕΙΡΑΙΑΣ</v>
      </c>
      <c r="G98" s="87" t="s">
        <v>146</v>
      </c>
      <c r="H98" s="88" t="s">
        <v>7</v>
      </c>
      <c r="I98" s="89" t="s">
        <v>8</v>
      </c>
      <c r="J98" s="119">
        <v>22</v>
      </c>
      <c r="K98" s="111"/>
      <c r="L98" s="120"/>
      <c r="M98" s="121">
        <v>2</v>
      </c>
      <c r="N98" s="549"/>
      <c r="O98" s="550"/>
      <c r="P98" s="551"/>
      <c r="Q98" s="144"/>
    </row>
    <row r="99" spans="1:17" ht="24" customHeight="1" x14ac:dyDescent="0.2">
      <c r="A99" s="13" t="s">
        <v>15</v>
      </c>
      <c r="B99" s="14" t="str">
        <f t="shared" si="17"/>
        <v>230</v>
      </c>
      <c r="C99" s="15" t="s">
        <v>58</v>
      </c>
      <c r="D99" s="16" t="s">
        <v>61</v>
      </c>
      <c r="E99" s="64" t="str">
        <f t="shared" si="18"/>
        <v>230</v>
      </c>
      <c r="F99" s="29" t="str">
        <f t="shared" si="19"/>
        <v>ΠΕΙΡΑΙΑΣ</v>
      </c>
      <c r="G99" s="19" t="s">
        <v>146</v>
      </c>
      <c r="H99" s="31" t="s">
        <v>7</v>
      </c>
      <c r="I99" s="35" t="s">
        <v>9</v>
      </c>
      <c r="J99" s="1447">
        <f>91+1</f>
        <v>92</v>
      </c>
      <c r="K99" s="66">
        <f>SUM(J98:J100)</f>
        <v>152</v>
      </c>
      <c r="L99" s="1454">
        <v>7</v>
      </c>
      <c r="M99" s="104"/>
      <c r="N99" s="1380" t="s">
        <v>198</v>
      </c>
      <c r="O99" s="1307" t="s">
        <v>518</v>
      </c>
      <c r="P99" s="1382">
        <v>2104297425</v>
      </c>
      <c r="Q99" s="1381" t="s">
        <v>199</v>
      </c>
    </row>
    <row r="100" spans="1:17" ht="24" customHeight="1" thickBot="1" x14ac:dyDescent="0.25">
      <c r="A100" s="13" t="s">
        <v>15</v>
      </c>
      <c r="B100" s="14" t="str">
        <f t="shared" si="17"/>
        <v>230</v>
      </c>
      <c r="C100" s="15" t="s">
        <v>58</v>
      </c>
      <c r="D100" s="16" t="s">
        <v>61</v>
      </c>
      <c r="E100" s="68" t="str">
        <f t="shared" si="18"/>
        <v>230</v>
      </c>
      <c r="F100" s="69" t="str">
        <f t="shared" si="19"/>
        <v>ΠΕΙΡΑΙΑΣ</v>
      </c>
      <c r="G100" s="1302" t="s">
        <v>146</v>
      </c>
      <c r="H100" s="71" t="s">
        <v>7</v>
      </c>
      <c r="I100" s="72" t="s">
        <v>10</v>
      </c>
      <c r="J100" s="73">
        <v>38</v>
      </c>
      <c r="K100" s="74"/>
      <c r="L100" s="106"/>
      <c r="M100" s="107">
        <v>4</v>
      </c>
      <c r="N100" s="1387"/>
      <c r="O100" s="1343"/>
      <c r="P100" s="1344"/>
      <c r="Q100" s="174"/>
    </row>
    <row r="101" spans="1:17" ht="12" customHeight="1" x14ac:dyDescent="0.2">
      <c r="A101" s="13" t="s">
        <v>15</v>
      </c>
      <c r="B101" s="14" t="str">
        <f t="shared" si="17"/>
        <v>230</v>
      </c>
      <c r="C101" s="15" t="s">
        <v>58</v>
      </c>
      <c r="D101" s="16" t="s">
        <v>61</v>
      </c>
      <c r="E101" s="109" t="str">
        <f t="shared" si="18"/>
        <v>230</v>
      </c>
      <c r="F101" s="18" t="str">
        <f t="shared" si="19"/>
        <v>ΠΕΙΡΑΙΑΣ</v>
      </c>
      <c r="G101" s="19" t="s">
        <v>507</v>
      </c>
      <c r="H101" s="20" t="s">
        <v>3</v>
      </c>
      <c r="I101" s="21" t="s">
        <v>8</v>
      </c>
      <c r="J101" s="175">
        <v>2</v>
      </c>
      <c r="K101" s="168"/>
      <c r="L101" s="177"/>
      <c r="M101" s="178">
        <v>1</v>
      </c>
      <c r="N101" s="179"/>
      <c r="O101" s="1383"/>
      <c r="P101" s="538"/>
      <c r="Q101" s="180"/>
    </row>
    <row r="102" spans="1:17" ht="12" customHeight="1" x14ac:dyDescent="0.2">
      <c r="A102" s="13" t="s">
        <v>15</v>
      </c>
      <c r="B102" s="14" t="str">
        <f t="shared" si="17"/>
        <v>230</v>
      </c>
      <c r="C102" s="15" t="s">
        <v>58</v>
      </c>
      <c r="D102" s="16" t="s">
        <v>61</v>
      </c>
      <c r="E102" s="64" t="str">
        <f t="shared" si="18"/>
        <v>230</v>
      </c>
      <c r="F102" s="29" t="str">
        <f t="shared" si="19"/>
        <v>ΠΕΙΡΑΙΑΣ</v>
      </c>
      <c r="G102" s="19" t="s">
        <v>507</v>
      </c>
      <c r="H102" s="31" t="s">
        <v>3</v>
      </c>
      <c r="I102" s="35" t="s">
        <v>9</v>
      </c>
      <c r="J102" s="167">
        <v>8</v>
      </c>
      <c r="K102" s="168"/>
      <c r="L102" s="169">
        <v>1</v>
      </c>
      <c r="M102" s="170"/>
      <c r="N102" s="171"/>
      <c r="O102" s="1307"/>
      <c r="P102" s="532"/>
      <c r="Q102" s="172"/>
    </row>
    <row r="103" spans="1:17" ht="12" customHeight="1" x14ac:dyDescent="0.2">
      <c r="A103" s="13" t="s">
        <v>15</v>
      </c>
      <c r="B103" s="14" t="str">
        <f t="shared" si="17"/>
        <v>230</v>
      </c>
      <c r="C103" s="15" t="s">
        <v>58</v>
      </c>
      <c r="D103" s="16" t="s">
        <v>61</v>
      </c>
      <c r="E103" s="82" t="str">
        <f t="shared" si="18"/>
        <v>230</v>
      </c>
      <c r="F103" s="49" t="str">
        <f t="shared" si="19"/>
        <v>ΠΕΙΡΑΙΑΣ</v>
      </c>
      <c r="G103" s="1286" t="s">
        <v>507</v>
      </c>
      <c r="H103" s="51" t="s">
        <v>3</v>
      </c>
      <c r="I103" s="52" t="s">
        <v>10</v>
      </c>
      <c r="J103" s="231">
        <v>7</v>
      </c>
      <c r="K103" s="168">
        <f>SUM(J101:J106)</f>
        <v>107</v>
      </c>
      <c r="L103" s="212"/>
      <c r="M103" s="233">
        <v>1</v>
      </c>
      <c r="N103" s="1279" t="s">
        <v>560</v>
      </c>
      <c r="O103" s="1389" t="s">
        <v>594</v>
      </c>
      <c r="P103" s="1290">
        <v>2104117027</v>
      </c>
      <c r="Q103" s="199" t="s">
        <v>519</v>
      </c>
    </row>
    <row r="104" spans="1:17" ht="12" customHeight="1" x14ac:dyDescent="0.2">
      <c r="A104" s="13" t="s">
        <v>15</v>
      </c>
      <c r="B104" s="14" t="str">
        <f t="shared" si="17"/>
        <v>230</v>
      </c>
      <c r="C104" s="15" t="s">
        <v>58</v>
      </c>
      <c r="D104" s="16" t="s">
        <v>61</v>
      </c>
      <c r="E104" s="64" t="str">
        <f t="shared" si="18"/>
        <v>230</v>
      </c>
      <c r="F104" s="29" t="str">
        <f t="shared" si="19"/>
        <v>ΠΕΙΡΑΙΑΣ</v>
      </c>
      <c r="G104" s="30" t="s">
        <v>507</v>
      </c>
      <c r="H104" s="31" t="s">
        <v>4</v>
      </c>
      <c r="I104" s="35" t="s">
        <v>8</v>
      </c>
      <c r="J104" s="167">
        <v>27</v>
      </c>
      <c r="K104" s="168"/>
      <c r="L104" s="169"/>
      <c r="M104" s="170">
        <v>2</v>
      </c>
      <c r="N104" s="171"/>
      <c r="O104" s="1307"/>
      <c r="P104" s="532"/>
      <c r="Q104" s="172"/>
    </row>
    <row r="105" spans="1:17" ht="12" customHeight="1" x14ac:dyDescent="0.2">
      <c r="A105" s="13" t="s">
        <v>15</v>
      </c>
      <c r="B105" s="14" t="str">
        <f t="shared" si="17"/>
        <v>230</v>
      </c>
      <c r="C105" s="15" t="s">
        <v>58</v>
      </c>
      <c r="D105" s="16" t="s">
        <v>61</v>
      </c>
      <c r="E105" s="64" t="str">
        <f t="shared" si="18"/>
        <v>230</v>
      </c>
      <c r="F105" s="29" t="str">
        <f t="shared" si="19"/>
        <v>ΠΕΙΡΑΙΑΣ</v>
      </c>
      <c r="G105" s="1326" t="s">
        <v>507</v>
      </c>
      <c r="H105" s="29" t="s">
        <v>4</v>
      </c>
      <c r="I105" s="1327" t="s">
        <v>9</v>
      </c>
      <c r="J105" s="167">
        <v>45</v>
      </c>
      <c r="K105" s="168"/>
      <c r="L105" s="169">
        <v>3</v>
      </c>
      <c r="M105" s="170"/>
      <c r="N105" s="171"/>
      <c r="O105" s="1307"/>
      <c r="P105" s="532"/>
      <c r="Q105" s="172"/>
    </row>
    <row r="106" spans="1:17" ht="12" customHeight="1" thickBot="1" x14ac:dyDescent="0.25">
      <c r="A106" s="13" t="s">
        <v>15</v>
      </c>
      <c r="B106" s="14" t="str">
        <f t="shared" si="17"/>
        <v>230</v>
      </c>
      <c r="C106" s="15" t="s">
        <v>58</v>
      </c>
      <c r="D106" s="16" t="s">
        <v>61</v>
      </c>
      <c r="E106" s="125" t="str">
        <f t="shared" si="18"/>
        <v>230</v>
      </c>
      <c r="F106" s="126" t="str">
        <f t="shared" si="19"/>
        <v>ΠΕΙΡΑΙΑΣ</v>
      </c>
      <c r="G106" s="1328" t="s">
        <v>507</v>
      </c>
      <c r="H106" s="126" t="s">
        <v>4</v>
      </c>
      <c r="I106" s="1329" t="s">
        <v>10</v>
      </c>
      <c r="J106" s="236">
        <v>18</v>
      </c>
      <c r="K106" s="237"/>
      <c r="L106" s="238"/>
      <c r="M106" s="239">
        <v>2</v>
      </c>
      <c r="N106" s="1388"/>
      <c r="O106" s="1345"/>
      <c r="P106" s="1351"/>
      <c r="Q106" s="203"/>
    </row>
    <row r="107" spans="1:17" ht="12" customHeight="1" thickTop="1" x14ac:dyDescent="0.2">
      <c r="A107" s="13" t="s">
        <v>16</v>
      </c>
      <c r="B107" s="14" t="str">
        <f t="shared" si="15"/>
        <v>236</v>
      </c>
      <c r="C107" s="181" t="s">
        <v>64</v>
      </c>
      <c r="D107" s="99" t="s">
        <v>62</v>
      </c>
      <c r="E107" s="182" t="str">
        <f t="shared" si="16"/>
        <v>236</v>
      </c>
      <c r="F107" s="58" t="str">
        <f t="shared" si="19"/>
        <v>ΛΕΣΒΟΣ</v>
      </c>
      <c r="G107" s="1330" t="str">
        <f t="shared" si="14"/>
        <v>236Α</v>
      </c>
      <c r="H107" s="58" t="s">
        <v>3</v>
      </c>
      <c r="I107" s="1331" t="s">
        <v>8</v>
      </c>
      <c r="J107" s="162">
        <v>3</v>
      </c>
      <c r="K107" s="163"/>
      <c r="L107" s="164"/>
      <c r="M107" s="165">
        <v>1</v>
      </c>
      <c r="N107" s="1397" t="s">
        <v>215</v>
      </c>
      <c r="O107" s="1340" t="s">
        <v>221</v>
      </c>
      <c r="P107" s="1350">
        <v>2251027727</v>
      </c>
      <c r="Q107" s="166" t="s">
        <v>184</v>
      </c>
    </row>
    <row r="108" spans="1:17" ht="12" customHeight="1" x14ac:dyDescent="0.2">
      <c r="A108" s="13" t="s">
        <v>16</v>
      </c>
      <c r="B108" s="14" t="str">
        <f t="shared" si="15"/>
        <v>236</v>
      </c>
      <c r="C108" s="183" t="s">
        <v>64</v>
      </c>
      <c r="D108" s="16" t="s">
        <v>62</v>
      </c>
      <c r="E108" s="82" t="str">
        <f t="shared" si="16"/>
        <v>236</v>
      </c>
      <c r="F108" s="18" t="str">
        <f t="shared" si="19"/>
        <v>ΛΕΣΒΟΣ</v>
      </c>
      <c r="G108" s="1326" t="str">
        <f t="shared" si="14"/>
        <v>236Α</v>
      </c>
      <c r="H108" s="18" t="s">
        <v>3</v>
      </c>
      <c r="I108" s="1332" t="s">
        <v>9</v>
      </c>
      <c r="J108" s="175">
        <v>5</v>
      </c>
      <c r="K108" s="168"/>
      <c r="L108" s="177">
        <v>1</v>
      </c>
      <c r="M108" s="178"/>
      <c r="N108" s="179"/>
      <c r="O108" s="1383"/>
      <c r="P108" s="538"/>
      <c r="Q108" s="180"/>
    </row>
    <row r="109" spans="1:17" s="1283" customFormat="1" ht="12" customHeight="1" x14ac:dyDescent="0.2">
      <c r="A109" s="13" t="s">
        <v>16</v>
      </c>
      <c r="B109" s="14" t="str">
        <f>LEFT(A109,3)</f>
        <v>236</v>
      </c>
      <c r="C109" s="1281"/>
      <c r="D109" s="1282"/>
      <c r="E109" s="82" t="str">
        <f>B109</f>
        <v>236</v>
      </c>
      <c r="F109" s="18" t="str">
        <f t="shared" si="19"/>
        <v>ΛΕΣΒΟΣ</v>
      </c>
      <c r="G109" s="1326" t="str">
        <f>CONCATENATE(E109,"Α")</f>
        <v>236Α</v>
      </c>
      <c r="H109" s="18" t="s">
        <v>3</v>
      </c>
      <c r="I109" s="1332" t="s">
        <v>10</v>
      </c>
      <c r="J109" s="175">
        <v>2</v>
      </c>
      <c r="K109" s="168"/>
      <c r="L109" s="177"/>
      <c r="M109" s="178">
        <v>1</v>
      </c>
      <c r="N109" s="179"/>
      <c r="O109" s="1383"/>
      <c r="P109" s="538"/>
      <c r="Q109" s="180"/>
    </row>
    <row r="110" spans="1:17" ht="12" customHeight="1" x14ac:dyDescent="0.2">
      <c r="A110" s="13" t="s">
        <v>16</v>
      </c>
      <c r="B110" s="14" t="str">
        <f t="shared" si="15"/>
        <v>236</v>
      </c>
      <c r="C110" s="15" t="s">
        <v>64</v>
      </c>
      <c r="D110" s="16" t="s">
        <v>62</v>
      </c>
      <c r="E110" s="82" t="str">
        <f t="shared" si="16"/>
        <v>236</v>
      </c>
      <c r="F110" s="29" t="str">
        <f t="shared" si="19"/>
        <v>ΛΕΣΒΟΣ</v>
      </c>
      <c r="G110" s="1326" t="str">
        <f t="shared" si="14"/>
        <v>236Α</v>
      </c>
      <c r="H110" s="29" t="s">
        <v>4</v>
      </c>
      <c r="I110" s="1327" t="s">
        <v>8</v>
      </c>
      <c r="J110" s="167">
        <v>4</v>
      </c>
      <c r="K110" s="168"/>
      <c r="L110" s="169"/>
      <c r="M110" s="170">
        <v>1</v>
      </c>
      <c r="N110" s="171"/>
      <c r="O110" s="1383"/>
      <c r="P110" s="532"/>
      <c r="Q110" s="172"/>
    </row>
    <row r="111" spans="1:17" ht="12" customHeight="1" x14ac:dyDescent="0.2">
      <c r="A111" s="13" t="s">
        <v>16</v>
      </c>
      <c r="B111" s="14" t="str">
        <f t="shared" si="15"/>
        <v>236</v>
      </c>
      <c r="C111" s="15" t="s">
        <v>64</v>
      </c>
      <c r="D111" s="16" t="s">
        <v>62</v>
      </c>
      <c r="E111" s="82" t="str">
        <f t="shared" si="16"/>
        <v>236</v>
      </c>
      <c r="F111" s="29" t="str">
        <f t="shared" si="19"/>
        <v>ΛΕΣΒΟΣ</v>
      </c>
      <c r="G111" s="1326" t="str">
        <f t="shared" si="14"/>
        <v>236Α</v>
      </c>
      <c r="H111" s="29" t="s">
        <v>4</v>
      </c>
      <c r="I111" s="1327" t="s">
        <v>9</v>
      </c>
      <c r="J111" s="167">
        <v>20</v>
      </c>
      <c r="K111" s="168"/>
      <c r="L111" s="169">
        <v>2</v>
      </c>
      <c r="M111" s="170"/>
      <c r="N111" s="171"/>
      <c r="O111" s="1383"/>
      <c r="P111" s="532"/>
      <c r="Q111" s="172"/>
    </row>
    <row r="112" spans="1:17" ht="12" customHeight="1" x14ac:dyDescent="0.2">
      <c r="A112" s="13" t="s">
        <v>16</v>
      </c>
      <c r="B112" s="14" t="str">
        <f>LEFT(A112,3)</f>
        <v>236</v>
      </c>
      <c r="C112" s="15"/>
      <c r="D112" s="16"/>
      <c r="E112" s="82" t="str">
        <f>B112</f>
        <v>236</v>
      </c>
      <c r="F112" s="18" t="str">
        <f t="shared" si="19"/>
        <v>ΛΕΣΒΟΣ</v>
      </c>
      <c r="G112" s="1326" t="str">
        <f>CONCATENATE(E112,"Α")</f>
        <v>236Α</v>
      </c>
      <c r="H112" s="29" t="s">
        <v>4</v>
      </c>
      <c r="I112" s="1327" t="s">
        <v>10</v>
      </c>
      <c r="J112" s="167">
        <v>4</v>
      </c>
      <c r="K112" s="168"/>
      <c r="L112" s="169"/>
      <c r="M112" s="170">
        <v>1</v>
      </c>
      <c r="N112" s="171"/>
      <c r="O112" s="1383"/>
      <c r="P112" s="532"/>
      <c r="Q112" s="172"/>
    </row>
    <row r="113" spans="1:17" ht="12" customHeight="1" x14ac:dyDescent="0.2">
      <c r="A113" s="13" t="s">
        <v>16</v>
      </c>
      <c r="B113" s="14" t="str">
        <f t="shared" si="15"/>
        <v>236</v>
      </c>
      <c r="C113" s="15" t="s">
        <v>64</v>
      </c>
      <c r="D113" s="42" t="s">
        <v>62</v>
      </c>
      <c r="E113" s="82" t="str">
        <f t="shared" si="16"/>
        <v>236</v>
      </c>
      <c r="F113" s="29" t="str">
        <f t="shared" si="19"/>
        <v>ΛΕΣΒΟΣ</v>
      </c>
      <c r="G113" s="1326" t="str">
        <f t="shared" si="14"/>
        <v>236Α</v>
      </c>
      <c r="H113" s="29" t="s">
        <v>5</v>
      </c>
      <c r="I113" s="1327" t="s">
        <v>8</v>
      </c>
      <c r="J113" s="167">
        <v>9</v>
      </c>
      <c r="K113" s="168">
        <f>SUM(J107:J121)</f>
        <v>73</v>
      </c>
      <c r="L113" s="169"/>
      <c r="M113" s="170">
        <v>1</v>
      </c>
      <c r="N113" s="171"/>
      <c r="O113" s="1383"/>
      <c r="P113" s="532"/>
      <c r="Q113" s="172"/>
    </row>
    <row r="114" spans="1:17" ht="12" customHeight="1" x14ac:dyDescent="0.2">
      <c r="A114" s="13" t="s">
        <v>16</v>
      </c>
      <c r="B114" s="14" t="str">
        <f t="shared" si="15"/>
        <v>236</v>
      </c>
      <c r="C114" s="15" t="s">
        <v>64</v>
      </c>
      <c r="D114" s="16" t="s">
        <v>62</v>
      </c>
      <c r="E114" s="82" t="str">
        <f t="shared" si="16"/>
        <v>236</v>
      </c>
      <c r="F114" s="29" t="str">
        <f t="shared" si="19"/>
        <v>ΛΕΣΒΟΣ</v>
      </c>
      <c r="G114" s="1326" t="str">
        <f t="shared" ref="G114:G201" si="20">CONCATENATE(E114,"Α")</f>
        <v>236Α</v>
      </c>
      <c r="H114" s="29" t="s">
        <v>5</v>
      </c>
      <c r="I114" s="1327" t="s">
        <v>9</v>
      </c>
      <c r="J114" s="167">
        <v>11</v>
      </c>
      <c r="K114" s="168"/>
      <c r="L114" s="169">
        <v>1</v>
      </c>
      <c r="M114" s="170"/>
      <c r="N114" s="171"/>
      <c r="O114" s="1383"/>
      <c r="P114" s="532"/>
      <c r="Q114" s="172"/>
    </row>
    <row r="115" spans="1:17" ht="12" customHeight="1" x14ac:dyDescent="0.2">
      <c r="A115" s="13" t="s">
        <v>16</v>
      </c>
      <c r="B115" s="14" t="str">
        <f>LEFT(A115,3)</f>
        <v>236</v>
      </c>
      <c r="C115" s="15"/>
      <c r="D115" s="16"/>
      <c r="E115" s="82" t="str">
        <f>B115</f>
        <v>236</v>
      </c>
      <c r="F115" s="18" t="str">
        <f t="shared" si="19"/>
        <v>ΛΕΣΒΟΣ</v>
      </c>
      <c r="G115" s="1326" t="str">
        <f>CONCATENATE(E115,"Α")</f>
        <v>236Α</v>
      </c>
      <c r="H115" s="29" t="s">
        <v>5</v>
      </c>
      <c r="I115" s="1327" t="s">
        <v>10</v>
      </c>
      <c r="J115" s="167">
        <v>1</v>
      </c>
      <c r="K115" s="168"/>
      <c r="L115" s="212"/>
      <c r="M115" s="204" t="s">
        <v>489</v>
      </c>
      <c r="N115" s="171"/>
      <c r="O115" s="1383"/>
      <c r="P115" s="532"/>
      <c r="Q115" s="172"/>
    </row>
    <row r="116" spans="1:17" ht="12" customHeight="1" x14ac:dyDescent="0.2">
      <c r="A116" s="13" t="s">
        <v>16</v>
      </c>
      <c r="B116" s="14" t="str">
        <f>LEFT(A116,3)</f>
        <v>236</v>
      </c>
      <c r="C116" s="15" t="s">
        <v>64</v>
      </c>
      <c r="D116" s="16" t="s">
        <v>62</v>
      </c>
      <c r="E116" s="82" t="str">
        <f>B116</f>
        <v>236</v>
      </c>
      <c r="F116" s="29" t="str">
        <f t="shared" si="19"/>
        <v>ΛΕΣΒΟΣ</v>
      </c>
      <c r="G116" s="1326" t="str">
        <f>CONCATENATE(E116,"Α")</f>
        <v>236Α</v>
      </c>
      <c r="H116" s="29" t="s">
        <v>7</v>
      </c>
      <c r="I116" s="1327" t="s">
        <v>8</v>
      </c>
      <c r="J116" s="167">
        <v>1</v>
      </c>
      <c r="K116" s="168"/>
      <c r="L116" s="184"/>
      <c r="M116" s="170">
        <v>1</v>
      </c>
      <c r="N116" s="171"/>
      <c r="O116" s="1383"/>
      <c r="P116" s="532"/>
      <c r="Q116" s="172"/>
    </row>
    <row r="117" spans="1:17" ht="12" customHeight="1" x14ac:dyDescent="0.2">
      <c r="A117" s="13" t="s">
        <v>16</v>
      </c>
      <c r="B117" s="14" t="str">
        <f t="shared" si="15"/>
        <v>236</v>
      </c>
      <c r="C117" s="15" t="s">
        <v>64</v>
      </c>
      <c r="D117" s="16" t="s">
        <v>62</v>
      </c>
      <c r="E117" s="82" t="str">
        <f t="shared" si="16"/>
        <v>236</v>
      </c>
      <c r="F117" s="29" t="str">
        <f t="shared" si="19"/>
        <v>ΛΕΣΒΟΣ</v>
      </c>
      <c r="G117" s="1326" t="str">
        <f t="shared" si="20"/>
        <v>236Α</v>
      </c>
      <c r="H117" s="29" t="s">
        <v>7</v>
      </c>
      <c r="I117" s="1327" t="s">
        <v>9</v>
      </c>
      <c r="J117" s="167">
        <v>5</v>
      </c>
      <c r="K117" s="168"/>
      <c r="L117" s="169">
        <v>1</v>
      </c>
      <c r="M117" s="170"/>
      <c r="N117" s="171"/>
      <c r="O117" s="1383"/>
      <c r="P117" s="532"/>
      <c r="Q117" s="172"/>
    </row>
    <row r="118" spans="1:17" ht="12" customHeight="1" x14ac:dyDescent="0.2">
      <c r="A118" s="13" t="s">
        <v>16</v>
      </c>
      <c r="B118" s="14" t="str">
        <f>LEFT(A118,3)</f>
        <v>236</v>
      </c>
      <c r="C118" s="15"/>
      <c r="D118" s="16"/>
      <c r="E118" s="82" t="str">
        <f>B118</f>
        <v>236</v>
      </c>
      <c r="F118" s="18" t="str">
        <f t="shared" si="19"/>
        <v>ΛΕΣΒΟΣ</v>
      </c>
      <c r="G118" s="1326" t="str">
        <f>CONCATENATE(E118,"Α")</f>
        <v>236Α</v>
      </c>
      <c r="H118" s="29" t="s">
        <v>7</v>
      </c>
      <c r="I118" s="1327" t="s">
        <v>10</v>
      </c>
      <c r="J118" s="167">
        <v>1</v>
      </c>
      <c r="K118" s="168"/>
      <c r="L118" s="169"/>
      <c r="M118" s="1411" t="s">
        <v>489</v>
      </c>
      <c r="N118" s="171"/>
      <c r="O118" s="1383"/>
      <c r="P118" s="532"/>
      <c r="Q118" s="172"/>
    </row>
    <row r="119" spans="1:17" ht="12" customHeight="1" x14ac:dyDescent="0.2">
      <c r="A119" s="13" t="s">
        <v>16</v>
      </c>
      <c r="B119" s="14" t="str">
        <f t="shared" si="15"/>
        <v>236</v>
      </c>
      <c r="C119" s="15" t="s">
        <v>64</v>
      </c>
      <c r="D119" s="16" t="s">
        <v>62</v>
      </c>
      <c r="E119" s="82" t="str">
        <f t="shared" si="16"/>
        <v>236</v>
      </c>
      <c r="F119" s="29" t="str">
        <f t="shared" si="19"/>
        <v>ΛΕΣΒΟΣ</v>
      </c>
      <c r="G119" s="1326" t="str">
        <f t="shared" si="20"/>
        <v>236Α</v>
      </c>
      <c r="H119" s="29" t="s">
        <v>6</v>
      </c>
      <c r="I119" s="1327" t="s">
        <v>8</v>
      </c>
      <c r="J119" s="185">
        <v>3</v>
      </c>
      <c r="K119" s="186"/>
      <c r="L119" s="187"/>
      <c r="M119" s="188">
        <v>1</v>
      </c>
      <c r="N119" s="171"/>
      <c r="O119" s="1383"/>
      <c r="P119" s="532"/>
      <c r="Q119" s="172"/>
    </row>
    <row r="120" spans="1:17" ht="12" customHeight="1" x14ac:dyDescent="0.2">
      <c r="A120" s="13" t="s">
        <v>16</v>
      </c>
      <c r="B120" s="14" t="str">
        <f t="shared" si="15"/>
        <v>236</v>
      </c>
      <c r="C120" s="15" t="s">
        <v>64</v>
      </c>
      <c r="D120" s="16" t="s">
        <v>62</v>
      </c>
      <c r="E120" s="82" t="str">
        <f t="shared" si="16"/>
        <v>236</v>
      </c>
      <c r="F120" s="49" t="str">
        <f t="shared" si="19"/>
        <v>ΛΕΣΒΟΣ</v>
      </c>
      <c r="G120" s="1333" t="str">
        <f t="shared" si="20"/>
        <v>236Α</v>
      </c>
      <c r="H120" s="49" t="s">
        <v>6</v>
      </c>
      <c r="I120" s="1334" t="s">
        <v>9</v>
      </c>
      <c r="J120" s="197">
        <v>3</v>
      </c>
      <c r="K120" s="186"/>
      <c r="L120" s="198">
        <v>1</v>
      </c>
      <c r="M120" s="204"/>
      <c r="N120" s="1279"/>
      <c r="O120" s="1339"/>
      <c r="P120" s="1290"/>
      <c r="Q120" s="199"/>
    </row>
    <row r="121" spans="1:17" ht="12" customHeight="1" thickBot="1" x14ac:dyDescent="0.25">
      <c r="A121" s="13" t="s">
        <v>16</v>
      </c>
      <c r="B121" s="14" t="str">
        <f>LEFT(A121,3)</f>
        <v>236</v>
      </c>
      <c r="C121" s="15"/>
      <c r="D121" s="243"/>
      <c r="E121" s="125" t="str">
        <f>B121</f>
        <v>236</v>
      </c>
      <c r="F121" s="126" t="str">
        <f t="shared" si="19"/>
        <v>ΛΕΣΒΟΣ</v>
      </c>
      <c r="G121" s="1328" t="str">
        <f>CONCATENATE(E121,"Α")</f>
        <v>236Α</v>
      </c>
      <c r="H121" s="126" t="s">
        <v>6</v>
      </c>
      <c r="I121" s="1329" t="s">
        <v>10</v>
      </c>
      <c r="J121" s="200">
        <v>1</v>
      </c>
      <c r="K121" s="189"/>
      <c r="L121" s="201"/>
      <c r="M121" s="202" t="s">
        <v>489</v>
      </c>
      <c r="N121" s="1388"/>
      <c r="O121" s="1345"/>
      <c r="P121" s="1351"/>
      <c r="Q121" s="203"/>
    </row>
    <row r="122" spans="1:17" ht="12" customHeight="1" thickTop="1" x14ac:dyDescent="0.2">
      <c r="A122" s="13" t="s">
        <v>17</v>
      </c>
      <c r="B122" s="14" t="str">
        <f t="shared" si="15"/>
        <v>237</v>
      </c>
      <c r="C122" s="183" t="s">
        <v>64</v>
      </c>
      <c r="D122" s="16" t="s">
        <v>63</v>
      </c>
      <c r="E122" s="190" t="str">
        <f t="shared" si="16"/>
        <v>237</v>
      </c>
      <c r="F122" s="191" t="str">
        <f t="shared" si="19"/>
        <v>ΣΑΜΟΣ</v>
      </c>
      <c r="G122" s="1335" t="str">
        <f t="shared" si="20"/>
        <v>237Α</v>
      </c>
      <c r="H122" s="191" t="s">
        <v>3</v>
      </c>
      <c r="I122" s="1336" t="s">
        <v>8</v>
      </c>
      <c r="J122" s="541">
        <v>0</v>
      </c>
      <c r="K122" s="168"/>
      <c r="L122" s="542"/>
      <c r="M122" s="543">
        <v>0</v>
      </c>
      <c r="N122" s="1396"/>
      <c r="O122" s="1383"/>
      <c r="P122" s="1352"/>
      <c r="Q122" s="545"/>
    </row>
    <row r="123" spans="1:17" ht="12" customHeight="1" x14ac:dyDescent="0.2">
      <c r="A123" s="13" t="s">
        <v>17</v>
      </c>
      <c r="B123" s="14" t="str">
        <f t="shared" si="15"/>
        <v>237</v>
      </c>
      <c r="C123" s="183" t="s">
        <v>64</v>
      </c>
      <c r="D123" s="16" t="s">
        <v>63</v>
      </c>
      <c r="E123" s="82" t="str">
        <f t="shared" si="16"/>
        <v>237</v>
      </c>
      <c r="F123" s="29" t="str">
        <f t="shared" si="19"/>
        <v>ΣΑΜΟΣ</v>
      </c>
      <c r="G123" s="1326" t="str">
        <f t="shared" si="20"/>
        <v>237Α</v>
      </c>
      <c r="H123" s="29" t="s">
        <v>3</v>
      </c>
      <c r="I123" s="1327" t="s">
        <v>9</v>
      </c>
      <c r="J123" s="167">
        <v>0</v>
      </c>
      <c r="K123" s="168"/>
      <c r="L123" s="169">
        <v>0</v>
      </c>
      <c r="M123" s="170"/>
      <c r="N123" s="171"/>
      <c r="O123" s="1383"/>
      <c r="P123" s="532"/>
      <c r="Q123" s="172"/>
    </row>
    <row r="124" spans="1:17" s="1283" customFormat="1" ht="12" customHeight="1" x14ac:dyDescent="0.2">
      <c r="A124" s="13" t="s">
        <v>17</v>
      </c>
      <c r="B124" s="14" t="str">
        <f>LEFT(A124,3)</f>
        <v>237</v>
      </c>
      <c r="C124" s="1281"/>
      <c r="D124" s="1282"/>
      <c r="E124" s="82" t="str">
        <f>B124</f>
        <v>237</v>
      </c>
      <c r="F124" s="29" t="str">
        <f t="shared" si="19"/>
        <v>ΣΑΜΟΣ</v>
      </c>
      <c r="G124" s="1326" t="str">
        <f t="shared" si="20"/>
        <v>237Α</v>
      </c>
      <c r="H124" s="18" t="s">
        <v>3</v>
      </c>
      <c r="I124" s="1332" t="s">
        <v>10</v>
      </c>
      <c r="J124" s="175">
        <v>0</v>
      </c>
      <c r="K124" s="168"/>
      <c r="L124" s="177"/>
      <c r="M124" s="178">
        <v>0</v>
      </c>
      <c r="N124" s="179"/>
      <c r="O124" s="1383"/>
      <c r="P124" s="538"/>
      <c r="Q124" s="180"/>
    </row>
    <row r="125" spans="1:17" ht="12" customHeight="1" x14ac:dyDescent="0.2">
      <c r="A125" s="13" t="s">
        <v>17</v>
      </c>
      <c r="B125" s="14" t="str">
        <f t="shared" si="15"/>
        <v>237</v>
      </c>
      <c r="C125" s="81" t="s">
        <v>64</v>
      </c>
      <c r="D125" s="16" t="s">
        <v>63</v>
      </c>
      <c r="E125" s="82" t="str">
        <f t="shared" si="16"/>
        <v>237</v>
      </c>
      <c r="F125" s="29" t="str">
        <f t="shared" si="19"/>
        <v>ΣΑΜΟΣ</v>
      </c>
      <c r="G125" s="1326" t="str">
        <f t="shared" si="20"/>
        <v>237Α</v>
      </c>
      <c r="H125" s="29" t="s">
        <v>4</v>
      </c>
      <c r="I125" s="1327" t="s">
        <v>8</v>
      </c>
      <c r="J125" s="167">
        <v>3</v>
      </c>
      <c r="K125" s="168"/>
      <c r="L125" s="169"/>
      <c r="M125" s="170">
        <v>1</v>
      </c>
      <c r="N125" s="171"/>
      <c r="O125" s="1383"/>
      <c r="P125" s="532"/>
      <c r="Q125" s="172"/>
    </row>
    <row r="126" spans="1:17" ht="12" customHeight="1" x14ac:dyDescent="0.2">
      <c r="A126" s="13" t="s">
        <v>17</v>
      </c>
      <c r="B126" s="14" t="str">
        <f t="shared" si="15"/>
        <v>237</v>
      </c>
      <c r="C126" s="15" t="s">
        <v>64</v>
      </c>
      <c r="D126" s="16" t="s">
        <v>63</v>
      </c>
      <c r="E126" s="82" t="str">
        <f t="shared" si="16"/>
        <v>237</v>
      </c>
      <c r="F126" s="29" t="str">
        <f t="shared" si="19"/>
        <v>ΣΑΜΟΣ</v>
      </c>
      <c r="G126" s="1326" t="str">
        <f t="shared" si="20"/>
        <v>237Α</v>
      </c>
      <c r="H126" s="29" t="s">
        <v>4</v>
      </c>
      <c r="I126" s="1327" t="s">
        <v>9</v>
      </c>
      <c r="J126" s="167">
        <v>6</v>
      </c>
      <c r="K126" s="168"/>
      <c r="L126" s="169">
        <v>1</v>
      </c>
      <c r="M126" s="170"/>
      <c r="N126" s="171"/>
      <c r="O126" s="1383"/>
      <c r="P126" s="532"/>
      <c r="Q126" s="172"/>
    </row>
    <row r="127" spans="1:17" ht="12" customHeight="1" x14ac:dyDescent="0.2">
      <c r="A127" s="13" t="s">
        <v>17</v>
      </c>
      <c r="B127" s="14" t="str">
        <f>LEFT(A127,3)</f>
        <v>237</v>
      </c>
      <c r="C127" s="15"/>
      <c r="D127" s="16"/>
      <c r="E127" s="82" t="str">
        <f>B127</f>
        <v>237</v>
      </c>
      <c r="F127" s="29" t="str">
        <f t="shared" si="19"/>
        <v>ΣΑΜΟΣ</v>
      </c>
      <c r="G127" s="1326" t="str">
        <f t="shared" si="20"/>
        <v>237Α</v>
      </c>
      <c r="H127" s="29" t="s">
        <v>4</v>
      </c>
      <c r="I127" s="1327" t="s">
        <v>10</v>
      </c>
      <c r="J127" s="167">
        <v>3</v>
      </c>
      <c r="K127" s="168"/>
      <c r="L127" s="169"/>
      <c r="M127" s="170">
        <v>1</v>
      </c>
      <c r="N127" s="171" t="s">
        <v>561</v>
      </c>
      <c r="O127" s="1383" t="s">
        <v>576</v>
      </c>
      <c r="P127" s="532">
        <v>2273028966</v>
      </c>
      <c r="Q127" s="172" t="s">
        <v>186</v>
      </c>
    </row>
    <row r="128" spans="1:17" ht="12" customHeight="1" x14ac:dyDescent="0.2">
      <c r="A128" s="13" t="s">
        <v>17</v>
      </c>
      <c r="B128" s="14" t="str">
        <f t="shared" si="15"/>
        <v>237</v>
      </c>
      <c r="C128" s="15" t="s">
        <v>64</v>
      </c>
      <c r="D128" s="42" t="s">
        <v>63</v>
      </c>
      <c r="E128" s="82" t="str">
        <f t="shared" si="16"/>
        <v>237</v>
      </c>
      <c r="F128" s="29" t="str">
        <f t="shared" si="19"/>
        <v>ΣΑΜΟΣ</v>
      </c>
      <c r="G128" s="1326" t="str">
        <f t="shared" si="20"/>
        <v>237Α</v>
      </c>
      <c r="H128" s="29" t="s">
        <v>5</v>
      </c>
      <c r="I128" s="1327" t="s">
        <v>8</v>
      </c>
      <c r="J128" s="167">
        <v>18</v>
      </c>
      <c r="K128" s="168">
        <f>SUM(J122:J136)</f>
        <v>66</v>
      </c>
      <c r="L128" s="169"/>
      <c r="M128" s="170">
        <v>1</v>
      </c>
      <c r="N128" s="171"/>
      <c r="O128" s="1383"/>
      <c r="P128" s="532"/>
      <c r="Q128" s="172"/>
    </row>
    <row r="129" spans="1:17" ht="12" customHeight="1" x14ac:dyDescent="0.2">
      <c r="A129" s="13" t="s">
        <v>17</v>
      </c>
      <c r="B129" s="14" t="str">
        <f t="shared" si="15"/>
        <v>237</v>
      </c>
      <c r="C129" s="15" t="s">
        <v>64</v>
      </c>
      <c r="D129" s="16" t="s">
        <v>63</v>
      </c>
      <c r="E129" s="82" t="str">
        <f t="shared" si="16"/>
        <v>237</v>
      </c>
      <c r="F129" s="29" t="str">
        <f t="shared" si="19"/>
        <v>ΣΑΜΟΣ</v>
      </c>
      <c r="G129" s="1326" t="str">
        <f t="shared" si="20"/>
        <v>237Α</v>
      </c>
      <c r="H129" s="29" t="s">
        <v>5</v>
      </c>
      <c r="I129" s="1327" t="s">
        <v>9</v>
      </c>
      <c r="J129" s="167">
        <v>23</v>
      </c>
      <c r="K129" s="168"/>
      <c r="L129" s="169">
        <v>2</v>
      </c>
      <c r="M129" s="170"/>
      <c r="N129" s="171"/>
      <c r="O129" s="1383"/>
      <c r="P129" s="532"/>
      <c r="Q129" s="172"/>
    </row>
    <row r="130" spans="1:17" ht="12" customHeight="1" x14ac:dyDescent="0.2">
      <c r="A130" s="13" t="s">
        <v>17</v>
      </c>
      <c r="B130" s="14" t="str">
        <f>LEFT(A130,3)</f>
        <v>237</v>
      </c>
      <c r="C130" s="15"/>
      <c r="D130" s="16"/>
      <c r="E130" s="82" t="str">
        <f>B130</f>
        <v>237</v>
      </c>
      <c r="F130" s="29" t="str">
        <f t="shared" ref="F130:F161" si="21">RIGHT(A130,LEN(A130)-5)</f>
        <v>ΣΑΜΟΣ</v>
      </c>
      <c r="G130" s="1326" t="str">
        <f t="shared" si="20"/>
        <v>237Α</v>
      </c>
      <c r="H130" s="29" t="s">
        <v>5</v>
      </c>
      <c r="I130" s="1327" t="s">
        <v>10</v>
      </c>
      <c r="J130" s="167">
        <v>2</v>
      </c>
      <c r="K130" s="168"/>
      <c r="L130" s="212"/>
      <c r="M130" s="204">
        <v>1</v>
      </c>
      <c r="N130" s="171"/>
      <c r="O130" s="1383"/>
      <c r="P130" s="532"/>
      <c r="Q130" s="172"/>
    </row>
    <row r="131" spans="1:17" ht="12" customHeight="1" x14ac:dyDescent="0.2">
      <c r="A131" s="13" t="s">
        <v>17</v>
      </c>
      <c r="B131" s="14" t="str">
        <f t="shared" si="15"/>
        <v>237</v>
      </c>
      <c r="C131" s="15" t="s">
        <v>64</v>
      </c>
      <c r="D131" s="16" t="s">
        <v>63</v>
      </c>
      <c r="E131" s="82" t="str">
        <f t="shared" si="16"/>
        <v>237</v>
      </c>
      <c r="F131" s="29" t="str">
        <f t="shared" si="21"/>
        <v>ΣΑΜΟΣ</v>
      </c>
      <c r="G131" s="1326" t="str">
        <f t="shared" si="20"/>
        <v>237Α</v>
      </c>
      <c r="H131" s="29" t="s">
        <v>7</v>
      </c>
      <c r="I131" s="1327" t="s">
        <v>8</v>
      </c>
      <c r="J131" s="167">
        <v>0</v>
      </c>
      <c r="K131" s="168"/>
      <c r="L131" s="169"/>
      <c r="M131" s="170">
        <v>0</v>
      </c>
      <c r="N131" s="171"/>
      <c r="O131" s="1383"/>
      <c r="P131" s="532"/>
      <c r="Q131" s="172"/>
    </row>
    <row r="132" spans="1:17" ht="12" customHeight="1" x14ac:dyDescent="0.2">
      <c r="A132" s="13" t="s">
        <v>17</v>
      </c>
      <c r="B132" s="14" t="str">
        <f t="shared" si="15"/>
        <v>237</v>
      </c>
      <c r="C132" s="15" t="s">
        <v>64</v>
      </c>
      <c r="D132" s="16" t="s">
        <v>63</v>
      </c>
      <c r="E132" s="82" t="str">
        <f t="shared" si="16"/>
        <v>237</v>
      </c>
      <c r="F132" s="29" t="str">
        <f t="shared" si="21"/>
        <v>ΣΑΜΟΣ</v>
      </c>
      <c r="G132" s="1326" t="str">
        <f t="shared" si="20"/>
        <v>237Α</v>
      </c>
      <c r="H132" s="29" t="s">
        <v>7</v>
      </c>
      <c r="I132" s="1327" t="s">
        <v>9</v>
      </c>
      <c r="J132" s="167">
        <v>5</v>
      </c>
      <c r="K132" s="168"/>
      <c r="L132" s="170">
        <v>1</v>
      </c>
      <c r="M132" s="170"/>
      <c r="N132" s="171"/>
      <c r="O132" s="1383"/>
      <c r="P132" s="532"/>
      <c r="Q132" s="172"/>
    </row>
    <row r="133" spans="1:17" ht="12" customHeight="1" x14ac:dyDescent="0.2">
      <c r="A133" s="13" t="s">
        <v>17</v>
      </c>
      <c r="B133" s="14" t="str">
        <f>LEFT(A133,3)</f>
        <v>237</v>
      </c>
      <c r="C133" s="15"/>
      <c r="D133" s="16"/>
      <c r="E133" s="82" t="str">
        <f>B133</f>
        <v>237</v>
      </c>
      <c r="F133" s="29" t="str">
        <f t="shared" si="21"/>
        <v>ΣΑΜΟΣ</v>
      </c>
      <c r="G133" s="1326" t="str">
        <f t="shared" si="20"/>
        <v>237Α</v>
      </c>
      <c r="H133" s="29" t="s">
        <v>7</v>
      </c>
      <c r="I133" s="1327" t="s">
        <v>10</v>
      </c>
      <c r="J133" s="167">
        <v>0</v>
      </c>
      <c r="K133" s="168"/>
      <c r="L133" s="169"/>
      <c r="M133" s="170">
        <v>0</v>
      </c>
      <c r="N133" s="171"/>
      <c r="O133" s="1383"/>
      <c r="P133" s="532"/>
      <c r="Q133" s="172"/>
    </row>
    <row r="134" spans="1:17" ht="12" customHeight="1" x14ac:dyDescent="0.2">
      <c r="A134" s="13" t="s">
        <v>17</v>
      </c>
      <c r="B134" s="14" t="str">
        <f t="shared" si="15"/>
        <v>237</v>
      </c>
      <c r="C134" s="15" t="s">
        <v>64</v>
      </c>
      <c r="D134" s="16" t="s">
        <v>63</v>
      </c>
      <c r="E134" s="82" t="str">
        <f t="shared" si="16"/>
        <v>237</v>
      </c>
      <c r="F134" s="49" t="str">
        <f t="shared" si="21"/>
        <v>ΣΑΜΟΣ</v>
      </c>
      <c r="G134" s="1326" t="str">
        <f t="shared" si="20"/>
        <v>237Α</v>
      </c>
      <c r="H134" s="49" t="s">
        <v>6</v>
      </c>
      <c r="I134" s="1334" t="s">
        <v>8</v>
      </c>
      <c r="J134" s="197">
        <v>0</v>
      </c>
      <c r="K134" s="186"/>
      <c r="L134" s="198"/>
      <c r="M134" s="1291">
        <v>0</v>
      </c>
      <c r="N134" s="1279"/>
      <c r="O134" s="1383"/>
      <c r="P134" s="1290"/>
      <c r="Q134" s="199"/>
    </row>
    <row r="135" spans="1:17" ht="12" customHeight="1" x14ac:dyDescent="0.2">
      <c r="A135" s="13" t="s">
        <v>17</v>
      </c>
      <c r="B135" s="14" t="str">
        <f t="shared" si="15"/>
        <v>237</v>
      </c>
      <c r="C135" s="15" t="s">
        <v>64</v>
      </c>
      <c r="D135" s="16" t="s">
        <v>63</v>
      </c>
      <c r="E135" s="82" t="str">
        <f t="shared" si="16"/>
        <v>237</v>
      </c>
      <c r="F135" s="49" t="str">
        <f t="shared" si="21"/>
        <v>ΣΑΜΟΣ</v>
      </c>
      <c r="G135" s="1333" t="str">
        <f t="shared" si="20"/>
        <v>237Α</v>
      </c>
      <c r="H135" s="49" t="s">
        <v>6</v>
      </c>
      <c r="I135" s="1334" t="s">
        <v>9</v>
      </c>
      <c r="J135" s="197">
        <v>3</v>
      </c>
      <c r="K135" s="186"/>
      <c r="L135" s="198">
        <v>1</v>
      </c>
      <c r="M135" s="204"/>
      <c r="N135" s="1279"/>
      <c r="O135" s="1339"/>
      <c r="P135" s="1290"/>
      <c r="Q135" s="199"/>
    </row>
    <row r="136" spans="1:17" ht="12" customHeight="1" thickBot="1" x14ac:dyDescent="0.25">
      <c r="A136" s="13" t="s">
        <v>17</v>
      </c>
      <c r="B136" s="14" t="str">
        <f>LEFT(A136,3)</f>
        <v>237</v>
      </c>
      <c r="C136" s="15"/>
      <c r="D136" s="243"/>
      <c r="E136" s="82" t="str">
        <f>B136</f>
        <v>237</v>
      </c>
      <c r="F136" s="29" t="str">
        <f t="shared" si="21"/>
        <v>ΣΑΜΟΣ</v>
      </c>
      <c r="G136" s="1328" t="str">
        <f t="shared" si="20"/>
        <v>237Α</v>
      </c>
      <c r="H136" s="126" t="s">
        <v>6</v>
      </c>
      <c r="I136" s="1329" t="s">
        <v>10</v>
      </c>
      <c r="J136" s="200">
        <v>3</v>
      </c>
      <c r="K136" s="189"/>
      <c r="L136" s="201"/>
      <c r="M136" s="202" t="s">
        <v>489</v>
      </c>
      <c r="N136" s="1388"/>
      <c r="O136" s="1345"/>
      <c r="P136" s="1351"/>
      <c r="Q136" s="203"/>
    </row>
    <row r="137" spans="1:17" ht="12" customHeight="1" thickTop="1" x14ac:dyDescent="0.2">
      <c r="A137" s="13" t="s">
        <v>18</v>
      </c>
      <c r="B137" s="14" t="str">
        <f t="shared" si="15"/>
        <v>238</v>
      </c>
      <c r="C137" s="183" t="s">
        <v>64</v>
      </c>
      <c r="D137" s="99" t="s">
        <v>65</v>
      </c>
      <c r="E137" s="182" t="str">
        <f t="shared" si="16"/>
        <v>238</v>
      </c>
      <c r="F137" s="58" t="str">
        <f t="shared" si="21"/>
        <v>ΧΙΟΣ</v>
      </c>
      <c r="G137" s="1330" t="str">
        <f t="shared" si="20"/>
        <v>238Α</v>
      </c>
      <c r="H137" s="18" t="s">
        <v>3</v>
      </c>
      <c r="I137" s="1332" t="s">
        <v>8</v>
      </c>
      <c r="J137" s="175">
        <v>6</v>
      </c>
      <c r="K137" s="163"/>
      <c r="L137" s="177"/>
      <c r="M137" s="178">
        <v>1</v>
      </c>
      <c r="N137" s="179"/>
      <c r="O137" s="1340"/>
      <c r="P137" s="538"/>
      <c r="Q137" s="180"/>
    </row>
    <row r="138" spans="1:17" ht="12" customHeight="1" x14ac:dyDescent="0.2">
      <c r="A138" s="13" t="s">
        <v>18</v>
      </c>
      <c r="B138" s="14" t="str">
        <f t="shared" si="15"/>
        <v>238</v>
      </c>
      <c r="C138" s="15" t="s">
        <v>64</v>
      </c>
      <c r="D138" s="16" t="s">
        <v>65</v>
      </c>
      <c r="E138" s="82" t="str">
        <f t="shared" si="16"/>
        <v>238</v>
      </c>
      <c r="F138" s="18" t="str">
        <f t="shared" si="21"/>
        <v>ΧΙΟΣ</v>
      </c>
      <c r="G138" s="1326" t="str">
        <f t="shared" si="20"/>
        <v>238Α</v>
      </c>
      <c r="H138" s="18" t="s">
        <v>3</v>
      </c>
      <c r="I138" s="1332" t="s">
        <v>9</v>
      </c>
      <c r="J138" s="175">
        <v>2</v>
      </c>
      <c r="K138" s="168"/>
      <c r="L138" s="177">
        <v>1</v>
      </c>
      <c r="M138" s="178"/>
      <c r="N138" s="179"/>
      <c r="O138" s="1383"/>
      <c r="P138" s="538"/>
      <c r="Q138" s="180"/>
    </row>
    <row r="139" spans="1:17" s="1283" customFormat="1" ht="12" customHeight="1" x14ac:dyDescent="0.2">
      <c r="A139" s="13" t="s">
        <v>18</v>
      </c>
      <c r="B139" s="14" t="str">
        <f>LEFT(A139,3)</f>
        <v>238</v>
      </c>
      <c r="C139" s="1281"/>
      <c r="D139" s="1282"/>
      <c r="E139" s="82" t="str">
        <f>B139</f>
        <v>238</v>
      </c>
      <c r="F139" s="18" t="str">
        <f t="shared" si="21"/>
        <v>ΧΙΟΣ</v>
      </c>
      <c r="G139" s="1326" t="str">
        <f>CONCATENATE(E139,"Α")</f>
        <v>238Α</v>
      </c>
      <c r="H139" s="18" t="s">
        <v>3</v>
      </c>
      <c r="I139" s="1332" t="s">
        <v>10</v>
      </c>
      <c r="J139" s="175">
        <v>3</v>
      </c>
      <c r="K139" s="168"/>
      <c r="L139" s="177"/>
      <c r="M139" s="178">
        <v>1</v>
      </c>
      <c r="N139" s="179"/>
      <c r="O139" s="1383"/>
      <c r="P139" s="538"/>
      <c r="Q139" s="180"/>
    </row>
    <row r="140" spans="1:17" ht="12" customHeight="1" x14ac:dyDescent="0.2">
      <c r="A140" s="13" t="s">
        <v>18</v>
      </c>
      <c r="B140" s="14" t="str">
        <f t="shared" si="15"/>
        <v>238</v>
      </c>
      <c r="C140" s="15" t="s">
        <v>64</v>
      </c>
      <c r="D140" s="16" t="s">
        <v>65</v>
      </c>
      <c r="E140" s="82" t="str">
        <f t="shared" si="16"/>
        <v>238</v>
      </c>
      <c r="F140" s="29" t="str">
        <f t="shared" si="21"/>
        <v>ΧΙΟΣ</v>
      </c>
      <c r="G140" s="1326" t="str">
        <f t="shared" si="20"/>
        <v>238Α</v>
      </c>
      <c r="H140" s="29" t="s">
        <v>4</v>
      </c>
      <c r="I140" s="1327" t="s">
        <v>8</v>
      </c>
      <c r="J140" s="167">
        <v>12</v>
      </c>
      <c r="K140" s="168"/>
      <c r="L140" s="169"/>
      <c r="M140" s="170">
        <v>1</v>
      </c>
      <c r="N140" s="171"/>
      <c r="O140" s="1383"/>
      <c r="P140" s="532"/>
      <c r="Q140" s="172"/>
    </row>
    <row r="141" spans="1:17" ht="12" customHeight="1" x14ac:dyDescent="0.2">
      <c r="A141" s="13" t="s">
        <v>18</v>
      </c>
      <c r="B141" s="14" t="str">
        <f t="shared" si="15"/>
        <v>238</v>
      </c>
      <c r="C141" s="15" t="s">
        <v>64</v>
      </c>
      <c r="D141" s="16" t="s">
        <v>65</v>
      </c>
      <c r="E141" s="82" t="str">
        <f t="shared" si="16"/>
        <v>238</v>
      </c>
      <c r="F141" s="29" t="str">
        <f t="shared" si="21"/>
        <v>ΧΙΟΣ</v>
      </c>
      <c r="G141" s="1326" t="str">
        <f t="shared" si="20"/>
        <v>238Α</v>
      </c>
      <c r="H141" s="29" t="s">
        <v>4</v>
      </c>
      <c r="I141" s="1327" t="s">
        <v>9</v>
      </c>
      <c r="J141" s="167">
        <v>49</v>
      </c>
      <c r="K141" s="168"/>
      <c r="L141" s="169">
        <v>3</v>
      </c>
      <c r="M141" s="170"/>
      <c r="N141" s="171" t="s">
        <v>188</v>
      </c>
      <c r="O141" s="1383" t="s">
        <v>577</v>
      </c>
      <c r="P141" s="532">
        <v>2271042575</v>
      </c>
      <c r="Q141" s="172" t="s">
        <v>190</v>
      </c>
    </row>
    <row r="142" spans="1:17" ht="12" customHeight="1" x14ac:dyDescent="0.2">
      <c r="A142" s="13" t="s">
        <v>18</v>
      </c>
      <c r="B142" s="14" t="str">
        <f>LEFT(A142,3)</f>
        <v>238</v>
      </c>
      <c r="C142" s="15"/>
      <c r="D142" s="16"/>
      <c r="E142" s="82" t="str">
        <f>B142</f>
        <v>238</v>
      </c>
      <c r="F142" s="18" t="str">
        <f t="shared" si="21"/>
        <v>ΧΙΟΣ</v>
      </c>
      <c r="G142" s="1326" t="str">
        <f>CONCATENATE(E142,"Α")</f>
        <v>238Α</v>
      </c>
      <c r="H142" s="29" t="s">
        <v>4</v>
      </c>
      <c r="I142" s="1327" t="s">
        <v>10</v>
      </c>
      <c r="J142" s="167">
        <v>18</v>
      </c>
      <c r="K142" s="168"/>
      <c r="L142" s="169"/>
      <c r="M142" s="170">
        <v>2</v>
      </c>
      <c r="N142" s="171"/>
      <c r="O142" s="1383"/>
      <c r="P142" s="532"/>
      <c r="Q142" s="172"/>
    </row>
    <row r="143" spans="1:17" ht="12" customHeight="1" x14ac:dyDescent="0.2">
      <c r="A143" s="13" t="s">
        <v>18</v>
      </c>
      <c r="B143" s="14" t="str">
        <f t="shared" si="15"/>
        <v>238</v>
      </c>
      <c r="C143" s="15" t="s">
        <v>64</v>
      </c>
      <c r="D143" s="42" t="s">
        <v>65</v>
      </c>
      <c r="E143" s="82" t="str">
        <f t="shared" si="16"/>
        <v>238</v>
      </c>
      <c r="F143" s="29" t="str">
        <f t="shared" si="21"/>
        <v>ΧΙΟΣ</v>
      </c>
      <c r="G143" s="1326" t="str">
        <f t="shared" si="20"/>
        <v>238Α</v>
      </c>
      <c r="H143" s="29" t="s">
        <v>5</v>
      </c>
      <c r="I143" s="1327" t="s">
        <v>8</v>
      </c>
      <c r="J143" s="167">
        <v>5</v>
      </c>
      <c r="K143" s="168">
        <f>SUM(I137:J151)</f>
        <v>151</v>
      </c>
      <c r="L143" s="169"/>
      <c r="M143" s="170">
        <v>1</v>
      </c>
      <c r="N143" s="171"/>
      <c r="O143" s="1383"/>
      <c r="P143" s="532"/>
      <c r="Q143" s="172"/>
    </row>
    <row r="144" spans="1:17" ht="12" customHeight="1" x14ac:dyDescent="0.2">
      <c r="A144" s="13" t="s">
        <v>18</v>
      </c>
      <c r="B144" s="14" t="str">
        <f t="shared" si="15"/>
        <v>238</v>
      </c>
      <c r="C144" s="15" t="s">
        <v>64</v>
      </c>
      <c r="D144" s="16" t="s">
        <v>65</v>
      </c>
      <c r="E144" s="82" t="str">
        <f t="shared" si="16"/>
        <v>238</v>
      </c>
      <c r="F144" s="29" t="str">
        <f t="shared" si="21"/>
        <v>ΧΙΟΣ</v>
      </c>
      <c r="G144" s="1326" t="str">
        <f t="shared" si="20"/>
        <v>238Α</v>
      </c>
      <c r="H144" s="29" t="s">
        <v>5</v>
      </c>
      <c r="I144" s="1327" t="s">
        <v>9</v>
      </c>
      <c r="J144" s="167">
        <v>13</v>
      </c>
      <c r="K144" s="168"/>
      <c r="L144" s="169">
        <v>1</v>
      </c>
      <c r="M144" s="170"/>
      <c r="N144" s="171"/>
      <c r="O144" s="1383"/>
      <c r="P144" s="532"/>
      <c r="Q144" s="172"/>
    </row>
    <row r="145" spans="1:17" ht="12" customHeight="1" x14ac:dyDescent="0.2">
      <c r="A145" s="13" t="s">
        <v>18</v>
      </c>
      <c r="B145" s="14" t="str">
        <f>LEFT(A145,3)</f>
        <v>238</v>
      </c>
      <c r="C145" s="15"/>
      <c r="D145" s="16"/>
      <c r="E145" s="82" t="str">
        <f>B145</f>
        <v>238</v>
      </c>
      <c r="F145" s="18" t="str">
        <f t="shared" si="21"/>
        <v>ΧΙΟΣ</v>
      </c>
      <c r="G145" s="1326" t="str">
        <f>CONCATENATE(E145,"Α")</f>
        <v>238Α</v>
      </c>
      <c r="H145" s="29" t="s">
        <v>5</v>
      </c>
      <c r="I145" s="1327" t="s">
        <v>10</v>
      </c>
      <c r="J145" s="167">
        <v>1</v>
      </c>
      <c r="K145" s="168"/>
      <c r="L145" s="212"/>
      <c r="M145" s="204" t="s">
        <v>489</v>
      </c>
      <c r="N145" s="171"/>
      <c r="O145" s="1383"/>
      <c r="P145" s="532"/>
      <c r="Q145" s="172"/>
    </row>
    <row r="146" spans="1:17" ht="12" customHeight="1" x14ac:dyDescent="0.2">
      <c r="A146" s="13" t="s">
        <v>18</v>
      </c>
      <c r="B146" s="14" t="str">
        <f t="shared" si="15"/>
        <v>238</v>
      </c>
      <c r="C146" s="15" t="s">
        <v>64</v>
      </c>
      <c r="D146" s="16" t="s">
        <v>65</v>
      </c>
      <c r="E146" s="82" t="str">
        <f t="shared" si="16"/>
        <v>238</v>
      </c>
      <c r="F146" s="29" t="str">
        <f t="shared" si="21"/>
        <v>ΧΙΟΣ</v>
      </c>
      <c r="G146" s="1326" t="str">
        <f t="shared" si="20"/>
        <v>238Α</v>
      </c>
      <c r="H146" s="29" t="s">
        <v>7</v>
      </c>
      <c r="I146" s="1327" t="s">
        <v>8</v>
      </c>
      <c r="J146" s="167">
        <v>9</v>
      </c>
      <c r="K146" s="168"/>
      <c r="L146" s="169"/>
      <c r="M146" s="170">
        <v>1</v>
      </c>
      <c r="N146" s="171"/>
      <c r="O146" s="1383"/>
      <c r="P146" s="532"/>
      <c r="Q146" s="172"/>
    </row>
    <row r="147" spans="1:17" ht="12" customHeight="1" x14ac:dyDescent="0.2">
      <c r="A147" s="13" t="s">
        <v>18</v>
      </c>
      <c r="B147" s="14" t="str">
        <f t="shared" si="15"/>
        <v>238</v>
      </c>
      <c r="C147" s="15" t="s">
        <v>64</v>
      </c>
      <c r="D147" s="16" t="s">
        <v>65</v>
      </c>
      <c r="E147" s="82" t="str">
        <f t="shared" si="16"/>
        <v>238</v>
      </c>
      <c r="F147" s="29" t="str">
        <f t="shared" si="21"/>
        <v>ΧΙΟΣ</v>
      </c>
      <c r="G147" s="1326" t="str">
        <f t="shared" si="20"/>
        <v>238Α</v>
      </c>
      <c r="H147" s="29" t="s">
        <v>7</v>
      </c>
      <c r="I147" s="1327" t="s">
        <v>9</v>
      </c>
      <c r="J147" s="167">
        <v>22</v>
      </c>
      <c r="K147" s="168"/>
      <c r="L147" s="169">
        <v>2</v>
      </c>
      <c r="M147" s="170"/>
      <c r="N147" s="171"/>
      <c r="O147" s="1383"/>
      <c r="P147" s="532"/>
      <c r="Q147" s="172"/>
    </row>
    <row r="148" spans="1:17" ht="12" customHeight="1" x14ac:dyDescent="0.2">
      <c r="A148" s="13" t="s">
        <v>18</v>
      </c>
      <c r="B148" s="14" t="str">
        <f>LEFT(A148,3)</f>
        <v>238</v>
      </c>
      <c r="C148" s="15"/>
      <c r="D148" s="16"/>
      <c r="E148" s="82" t="str">
        <f>B148</f>
        <v>238</v>
      </c>
      <c r="F148" s="18" t="str">
        <f t="shared" si="21"/>
        <v>ΧΙΟΣ</v>
      </c>
      <c r="G148" s="1326" t="str">
        <f>CONCATENATE(E148,"Α")</f>
        <v>238Α</v>
      </c>
      <c r="H148" s="29" t="s">
        <v>7</v>
      </c>
      <c r="I148" s="1327" t="s">
        <v>10</v>
      </c>
      <c r="J148" s="167">
        <v>7</v>
      </c>
      <c r="K148" s="168"/>
      <c r="L148" s="169"/>
      <c r="M148" s="170">
        <v>1</v>
      </c>
      <c r="N148" s="171"/>
      <c r="O148" s="1383"/>
      <c r="P148" s="532"/>
      <c r="Q148" s="172"/>
    </row>
    <row r="149" spans="1:17" ht="12" customHeight="1" x14ac:dyDescent="0.2">
      <c r="A149" s="13" t="s">
        <v>18</v>
      </c>
      <c r="B149" s="14" t="str">
        <f t="shared" si="15"/>
        <v>238</v>
      </c>
      <c r="C149" s="15" t="s">
        <v>64</v>
      </c>
      <c r="D149" s="16" t="s">
        <v>65</v>
      </c>
      <c r="E149" s="82" t="str">
        <f t="shared" si="16"/>
        <v>238</v>
      </c>
      <c r="F149" s="49" t="str">
        <f t="shared" si="21"/>
        <v>ΧΙΟΣ</v>
      </c>
      <c r="G149" s="1326" t="str">
        <f t="shared" si="20"/>
        <v>238Α</v>
      </c>
      <c r="H149" s="49" t="s">
        <v>6</v>
      </c>
      <c r="I149" s="1334" t="s">
        <v>8</v>
      </c>
      <c r="J149" s="197">
        <v>0</v>
      </c>
      <c r="K149" s="186"/>
      <c r="L149" s="198"/>
      <c r="M149" s="204">
        <v>0</v>
      </c>
      <c r="N149" s="1279"/>
      <c r="O149" s="1383"/>
      <c r="P149" s="1290"/>
      <c r="Q149" s="199"/>
    </row>
    <row r="150" spans="1:17" ht="12" customHeight="1" x14ac:dyDescent="0.2">
      <c r="A150" s="13" t="s">
        <v>18</v>
      </c>
      <c r="B150" s="14" t="str">
        <f t="shared" si="15"/>
        <v>238</v>
      </c>
      <c r="C150" s="15" t="s">
        <v>64</v>
      </c>
      <c r="D150" s="16" t="s">
        <v>65</v>
      </c>
      <c r="E150" s="82" t="str">
        <f t="shared" si="16"/>
        <v>238</v>
      </c>
      <c r="F150" s="49" t="str">
        <f t="shared" si="21"/>
        <v>ΧΙΟΣ</v>
      </c>
      <c r="G150" s="1333" t="str">
        <f t="shared" si="20"/>
        <v>238Α</v>
      </c>
      <c r="H150" s="49" t="s">
        <v>6</v>
      </c>
      <c r="I150" s="1334" t="s">
        <v>9</v>
      </c>
      <c r="J150" s="197">
        <v>1</v>
      </c>
      <c r="K150" s="186"/>
      <c r="L150" s="198" t="s">
        <v>489</v>
      </c>
      <c r="M150" s="204"/>
      <c r="N150" s="1279"/>
      <c r="O150" s="1339"/>
      <c r="P150" s="1290"/>
      <c r="Q150" s="199"/>
    </row>
    <row r="151" spans="1:17" ht="12" customHeight="1" thickBot="1" x14ac:dyDescent="0.25">
      <c r="A151" s="13" t="s">
        <v>18</v>
      </c>
      <c r="B151" s="14" t="str">
        <f>LEFT(A151,3)</f>
        <v>238</v>
      </c>
      <c r="C151" s="540"/>
      <c r="D151" s="243"/>
      <c r="E151" s="125" t="str">
        <f>B151</f>
        <v>238</v>
      </c>
      <c r="F151" s="126" t="str">
        <f t="shared" si="21"/>
        <v>ΧΙΟΣ</v>
      </c>
      <c r="G151" s="1328" t="str">
        <f>CONCATENATE(E151,"Α")</f>
        <v>238Α</v>
      </c>
      <c r="H151" s="126" t="s">
        <v>6</v>
      </c>
      <c r="I151" s="1329" t="s">
        <v>10</v>
      </c>
      <c r="J151" s="200">
        <v>3</v>
      </c>
      <c r="K151" s="189"/>
      <c r="L151" s="201"/>
      <c r="M151" s="202" t="s">
        <v>489</v>
      </c>
      <c r="N151" s="1388"/>
      <c r="O151" s="1345"/>
      <c r="P151" s="1351"/>
      <c r="Q151" s="203"/>
    </row>
    <row r="152" spans="1:17" ht="12" customHeight="1" thickTop="1" x14ac:dyDescent="0.2">
      <c r="A152" s="13" t="s">
        <v>50</v>
      </c>
      <c r="B152" s="14" t="str">
        <f t="shared" si="15"/>
        <v>239</v>
      </c>
      <c r="C152" s="205" t="s">
        <v>67</v>
      </c>
      <c r="D152" s="99" t="s">
        <v>66</v>
      </c>
      <c r="E152" s="190" t="str">
        <f t="shared" si="16"/>
        <v>239</v>
      </c>
      <c r="F152" s="191" t="str">
        <f t="shared" si="21"/>
        <v>ΚΥΚΛΑΔΕΣ</v>
      </c>
      <c r="G152" s="1335" t="str">
        <f t="shared" si="20"/>
        <v>239Α</v>
      </c>
      <c r="H152" s="215" t="s">
        <v>3</v>
      </c>
      <c r="I152" s="1337" t="s">
        <v>8</v>
      </c>
      <c r="J152" s="192">
        <v>0</v>
      </c>
      <c r="K152" s="163"/>
      <c r="L152" s="193"/>
      <c r="M152" s="194">
        <v>0</v>
      </c>
      <c r="N152" s="195"/>
      <c r="O152" s="1383"/>
      <c r="P152" s="1353"/>
      <c r="Q152" s="206"/>
    </row>
    <row r="153" spans="1:17" ht="12" customHeight="1" x14ac:dyDescent="0.2">
      <c r="A153" s="13" t="s">
        <v>50</v>
      </c>
      <c r="B153" s="14" t="str">
        <f t="shared" si="15"/>
        <v>239</v>
      </c>
      <c r="C153" s="207" t="s">
        <v>67</v>
      </c>
      <c r="D153" s="16" t="s">
        <v>66</v>
      </c>
      <c r="E153" s="82" t="str">
        <f t="shared" si="16"/>
        <v>239</v>
      </c>
      <c r="F153" s="29" t="str">
        <f t="shared" si="21"/>
        <v>ΚΥΚΛΑΔΕΣ</v>
      </c>
      <c r="G153" s="1326" t="str">
        <f t="shared" si="20"/>
        <v>239Α</v>
      </c>
      <c r="H153" s="29" t="s">
        <v>3</v>
      </c>
      <c r="I153" s="1327" t="s">
        <v>9</v>
      </c>
      <c r="J153" s="167">
        <v>0</v>
      </c>
      <c r="K153" s="168"/>
      <c r="L153" s="169">
        <v>0</v>
      </c>
      <c r="M153" s="170"/>
      <c r="N153" s="171" t="s">
        <v>211</v>
      </c>
      <c r="O153" s="1383" t="s">
        <v>578</v>
      </c>
      <c r="P153" s="533">
        <v>2281082040</v>
      </c>
      <c r="Q153" s="208" t="s">
        <v>203</v>
      </c>
    </row>
    <row r="154" spans="1:17" s="1283" customFormat="1" ht="12" customHeight="1" x14ac:dyDescent="0.2">
      <c r="A154" s="13" t="s">
        <v>50</v>
      </c>
      <c r="B154" s="14" t="str">
        <f>LEFT(A154,3)</f>
        <v>239</v>
      </c>
      <c r="C154" s="1281"/>
      <c r="D154" s="1282"/>
      <c r="E154" s="82" t="str">
        <f>B154</f>
        <v>239</v>
      </c>
      <c r="F154" s="29" t="str">
        <f t="shared" si="21"/>
        <v>ΚΥΚΛΑΔΕΣ</v>
      </c>
      <c r="G154" s="1326" t="str">
        <f t="shared" si="20"/>
        <v>239Α</v>
      </c>
      <c r="H154" s="18" t="s">
        <v>3</v>
      </c>
      <c r="I154" s="1332" t="s">
        <v>10</v>
      </c>
      <c r="J154" s="175">
        <v>1</v>
      </c>
      <c r="K154" s="168"/>
      <c r="L154" s="177"/>
      <c r="M154" s="178" t="s">
        <v>491</v>
      </c>
      <c r="N154" s="179"/>
      <c r="O154" s="1383"/>
      <c r="P154" s="538"/>
      <c r="Q154" s="180"/>
    </row>
    <row r="155" spans="1:17" ht="12" customHeight="1" x14ac:dyDescent="0.2">
      <c r="A155" s="13" t="s">
        <v>50</v>
      </c>
      <c r="B155" s="14" t="str">
        <f t="shared" si="15"/>
        <v>239</v>
      </c>
      <c r="C155" s="207" t="s">
        <v>67</v>
      </c>
      <c r="D155" s="16" t="s">
        <v>66</v>
      </c>
      <c r="E155" s="82" t="str">
        <f t="shared" si="16"/>
        <v>239</v>
      </c>
      <c r="F155" s="29" t="str">
        <f t="shared" si="21"/>
        <v>ΚΥΚΛΑΔΕΣ</v>
      </c>
      <c r="G155" s="1326" t="str">
        <f t="shared" si="20"/>
        <v>239Α</v>
      </c>
      <c r="H155" s="29" t="s">
        <v>4</v>
      </c>
      <c r="I155" s="1327" t="s">
        <v>8</v>
      </c>
      <c r="J155" s="167">
        <v>3</v>
      </c>
      <c r="K155" s="168"/>
      <c r="L155" s="169"/>
      <c r="M155" s="170">
        <v>1</v>
      </c>
      <c r="N155" s="171"/>
      <c r="O155" s="1383"/>
      <c r="P155" s="533"/>
      <c r="Q155" s="208"/>
    </row>
    <row r="156" spans="1:17" ht="12" customHeight="1" x14ac:dyDescent="0.2">
      <c r="A156" s="13" t="s">
        <v>50</v>
      </c>
      <c r="B156" s="14" t="str">
        <f t="shared" si="15"/>
        <v>239</v>
      </c>
      <c r="C156" s="207" t="s">
        <v>67</v>
      </c>
      <c r="D156" s="16" t="s">
        <v>66</v>
      </c>
      <c r="E156" s="82" t="str">
        <f t="shared" si="16"/>
        <v>239</v>
      </c>
      <c r="F156" s="29" t="str">
        <f t="shared" si="21"/>
        <v>ΚΥΚΛΑΔΕΣ</v>
      </c>
      <c r="G156" s="1326" t="str">
        <f t="shared" si="20"/>
        <v>239Α</v>
      </c>
      <c r="H156" s="29" t="s">
        <v>4</v>
      </c>
      <c r="I156" s="1327" t="s">
        <v>9</v>
      </c>
      <c r="J156" s="167">
        <v>4</v>
      </c>
      <c r="K156" s="168"/>
      <c r="L156" s="169">
        <v>1</v>
      </c>
      <c r="M156" s="170"/>
      <c r="N156" s="171"/>
      <c r="O156" s="1383"/>
      <c r="P156" s="533"/>
      <c r="Q156" s="208"/>
    </row>
    <row r="157" spans="1:17" ht="12" customHeight="1" x14ac:dyDescent="0.2">
      <c r="A157" s="13" t="s">
        <v>50</v>
      </c>
      <c r="B157" s="14" t="str">
        <f>LEFT(A157,3)</f>
        <v>239</v>
      </c>
      <c r="C157" s="15"/>
      <c r="D157" s="16"/>
      <c r="E157" s="82" t="str">
        <f>B157</f>
        <v>239</v>
      </c>
      <c r="F157" s="29" t="str">
        <f t="shared" si="21"/>
        <v>ΚΥΚΛΑΔΕΣ</v>
      </c>
      <c r="G157" s="1326" t="str">
        <f t="shared" si="20"/>
        <v>239Α</v>
      </c>
      <c r="H157" s="29" t="s">
        <v>4</v>
      </c>
      <c r="I157" s="1327" t="s">
        <v>10</v>
      </c>
      <c r="J157" s="167">
        <v>0</v>
      </c>
      <c r="K157" s="168"/>
      <c r="L157" s="169"/>
      <c r="M157" s="170"/>
      <c r="N157" s="171"/>
      <c r="O157" s="1383"/>
      <c r="P157" s="532"/>
      <c r="Q157" s="172"/>
    </row>
    <row r="158" spans="1:17" ht="12" customHeight="1" x14ac:dyDescent="0.2">
      <c r="A158" s="13" t="s">
        <v>50</v>
      </c>
      <c r="B158" s="14" t="str">
        <f t="shared" si="15"/>
        <v>239</v>
      </c>
      <c r="C158" s="207" t="s">
        <v>67</v>
      </c>
      <c r="D158" s="209" t="s">
        <v>66</v>
      </c>
      <c r="E158" s="82" t="str">
        <f t="shared" si="16"/>
        <v>239</v>
      </c>
      <c r="F158" s="29" t="str">
        <f t="shared" si="21"/>
        <v>ΚΥΚΛΑΔΕΣ</v>
      </c>
      <c r="G158" s="1326" t="str">
        <f t="shared" si="20"/>
        <v>239Α</v>
      </c>
      <c r="H158" s="29" t="s">
        <v>5</v>
      </c>
      <c r="I158" s="1327" t="s">
        <v>8</v>
      </c>
      <c r="J158" s="167">
        <v>0</v>
      </c>
      <c r="K158" s="168">
        <f>SUM(J152:J166)</f>
        <v>33</v>
      </c>
      <c r="L158" s="169"/>
      <c r="M158" s="170">
        <v>0</v>
      </c>
      <c r="N158" s="171"/>
      <c r="O158" s="1383"/>
      <c r="P158" s="533"/>
      <c r="Q158" s="208"/>
    </row>
    <row r="159" spans="1:17" ht="12" customHeight="1" x14ac:dyDescent="0.2">
      <c r="A159" s="13" t="s">
        <v>50</v>
      </c>
      <c r="B159" s="14" t="str">
        <f t="shared" si="15"/>
        <v>239</v>
      </c>
      <c r="C159" s="207" t="s">
        <v>67</v>
      </c>
      <c r="D159" s="16" t="s">
        <v>66</v>
      </c>
      <c r="E159" s="82" t="str">
        <f t="shared" si="16"/>
        <v>239</v>
      </c>
      <c r="F159" s="29" t="str">
        <f t="shared" si="21"/>
        <v>ΚΥΚΛΑΔΕΣ</v>
      </c>
      <c r="G159" s="1326" t="str">
        <f t="shared" si="20"/>
        <v>239Α</v>
      </c>
      <c r="H159" s="29" t="s">
        <v>5</v>
      </c>
      <c r="I159" s="1327" t="s">
        <v>9</v>
      </c>
      <c r="J159" s="167">
        <v>1</v>
      </c>
      <c r="K159" s="168"/>
      <c r="L159" s="204" t="s">
        <v>489</v>
      </c>
      <c r="M159" s="233"/>
      <c r="N159" s="171"/>
      <c r="O159" s="1383"/>
      <c r="P159" s="533"/>
      <c r="Q159" s="208"/>
    </row>
    <row r="160" spans="1:17" ht="12" customHeight="1" x14ac:dyDescent="0.2">
      <c r="A160" s="13" t="s">
        <v>50</v>
      </c>
      <c r="B160" s="14" t="str">
        <f>LEFT(A160,3)</f>
        <v>239</v>
      </c>
      <c r="C160" s="15"/>
      <c r="D160" s="16"/>
      <c r="E160" s="82" t="str">
        <f>B160</f>
        <v>239</v>
      </c>
      <c r="F160" s="29" t="str">
        <f t="shared" si="21"/>
        <v>ΚΥΚΛΑΔΕΣ</v>
      </c>
      <c r="G160" s="1326" t="str">
        <f t="shared" si="20"/>
        <v>239Α</v>
      </c>
      <c r="H160" s="29" t="s">
        <v>5</v>
      </c>
      <c r="I160" s="1327" t="s">
        <v>10</v>
      </c>
      <c r="J160" s="167">
        <v>0</v>
      </c>
      <c r="K160" s="168"/>
      <c r="L160" s="169"/>
      <c r="M160" s="170">
        <v>0</v>
      </c>
      <c r="N160" s="171"/>
      <c r="O160" s="1383"/>
      <c r="P160" s="532"/>
      <c r="Q160" s="172"/>
    </row>
    <row r="161" spans="1:17" ht="12" customHeight="1" x14ac:dyDescent="0.2">
      <c r="A161" s="13" t="s">
        <v>50</v>
      </c>
      <c r="B161" s="14" t="str">
        <f t="shared" si="15"/>
        <v>239</v>
      </c>
      <c r="C161" s="207" t="s">
        <v>67</v>
      </c>
      <c r="D161" s="16" t="s">
        <v>66</v>
      </c>
      <c r="E161" s="82" t="str">
        <f t="shared" si="16"/>
        <v>239</v>
      </c>
      <c r="F161" s="29" t="str">
        <f t="shared" si="21"/>
        <v>ΚΥΚΛΑΔΕΣ</v>
      </c>
      <c r="G161" s="1326" t="str">
        <f t="shared" si="20"/>
        <v>239Α</v>
      </c>
      <c r="H161" s="29" t="s">
        <v>7</v>
      </c>
      <c r="I161" s="1327" t="s">
        <v>8</v>
      </c>
      <c r="J161" s="167">
        <v>3</v>
      </c>
      <c r="K161" s="168"/>
      <c r="L161" s="103"/>
      <c r="M161" s="104">
        <v>1</v>
      </c>
      <c r="N161" s="171"/>
      <c r="O161" s="1383"/>
      <c r="P161" s="533"/>
      <c r="Q161" s="208"/>
    </row>
    <row r="162" spans="1:17" ht="12" customHeight="1" x14ac:dyDescent="0.2">
      <c r="A162" s="13" t="s">
        <v>50</v>
      </c>
      <c r="B162" s="14" t="str">
        <f t="shared" si="15"/>
        <v>239</v>
      </c>
      <c r="C162" s="207" t="s">
        <v>67</v>
      </c>
      <c r="D162" s="16" t="s">
        <v>66</v>
      </c>
      <c r="E162" s="82" t="str">
        <f t="shared" si="16"/>
        <v>239</v>
      </c>
      <c r="F162" s="29" t="str">
        <f t="shared" ref="F162:F193" si="22">RIGHT(A162,LEN(A162)-5)</f>
        <v>ΚΥΚΛΑΔΕΣ</v>
      </c>
      <c r="G162" s="1326" t="str">
        <f t="shared" si="20"/>
        <v>239Α</v>
      </c>
      <c r="H162" s="29" t="s">
        <v>7</v>
      </c>
      <c r="I162" s="1327" t="s">
        <v>9</v>
      </c>
      <c r="J162" s="1442">
        <f>11-1</f>
        <v>10</v>
      </c>
      <c r="K162" s="168"/>
      <c r="L162" s="212">
        <v>1</v>
      </c>
      <c r="M162" s="170"/>
      <c r="N162" s="171"/>
      <c r="O162" s="1383"/>
      <c r="P162" s="533"/>
      <c r="Q162" s="208"/>
    </row>
    <row r="163" spans="1:17" ht="12" customHeight="1" x14ac:dyDescent="0.2">
      <c r="A163" s="13" t="s">
        <v>50</v>
      </c>
      <c r="B163" s="14" t="str">
        <f>LEFT(A163,3)</f>
        <v>239</v>
      </c>
      <c r="C163" s="15"/>
      <c r="D163" s="16"/>
      <c r="E163" s="82" t="str">
        <f>B163</f>
        <v>239</v>
      </c>
      <c r="F163" s="29" t="str">
        <f t="shared" si="22"/>
        <v>ΚΥΚΛΑΔΕΣ</v>
      </c>
      <c r="G163" s="1326" t="str">
        <f t="shared" si="20"/>
        <v>239Α</v>
      </c>
      <c r="H163" s="29" t="s">
        <v>7</v>
      </c>
      <c r="I163" s="1327" t="s">
        <v>10</v>
      </c>
      <c r="J163" s="167">
        <v>3</v>
      </c>
      <c r="K163" s="168"/>
      <c r="L163" s="169"/>
      <c r="M163" s="1411" t="s">
        <v>489</v>
      </c>
      <c r="N163" s="171"/>
      <c r="O163" s="1383"/>
      <c r="P163" s="532"/>
      <c r="Q163" s="172"/>
    </row>
    <row r="164" spans="1:17" ht="12" customHeight="1" x14ac:dyDescent="0.2">
      <c r="A164" s="13" t="s">
        <v>50</v>
      </c>
      <c r="B164" s="14" t="str">
        <f t="shared" si="15"/>
        <v>239</v>
      </c>
      <c r="C164" s="207" t="s">
        <v>67</v>
      </c>
      <c r="D164" s="16" t="s">
        <v>66</v>
      </c>
      <c r="E164" s="82" t="str">
        <f t="shared" si="16"/>
        <v>239</v>
      </c>
      <c r="F164" s="49" t="str">
        <f t="shared" si="22"/>
        <v>ΚΥΚΛΑΔΕΣ</v>
      </c>
      <c r="G164" s="1326" t="str">
        <f t="shared" si="20"/>
        <v>239Α</v>
      </c>
      <c r="H164" s="49" t="s">
        <v>6</v>
      </c>
      <c r="I164" s="1334" t="s">
        <v>8</v>
      </c>
      <c r="J164" s="197">
        <v>1</v>
      </c>
      <c r="K164" s="186"/>
      <c r="L164" s="198"/>
      <c r="M164" s="204">
        <v>1</v>
      </c>
      <c r="N164" s="1279"/>
      <c r="O164" s="1383"/>
      <c r="P164" s="1354"/>
      <c r="Q164" s="213"/>
    </row>
    <row r="165" spans="1:17" ht="12" customHeight="1" x14ac:dyDescent="0.2">
      <c r="A165" s="13" t="s">
        <v>50</v>
      </c>
      <c r="B165" s="14" t="str">
        <f t="shared" ref="B165:B234" si="23">LEFT(A165,3)</f>
        <v>239</v>
      </c>
      <c r="C165" s="207" t="s">
        <v>67</v>
      </c>
      <c r="D165" s="16" t="s">
        <v>66</v>
      </c>
      <c r="E165" s="82" t="str">
        <f t="shared" si="16"/>
        <v>239</v>
      </c>
      <c r="F165" s="49" t="str">
        <f t="shared" si="22"/>
        <v>ΚΥΚΛΑΔΕΣ</v>
      </c>
      <c r="G165" s="1333" t="str">
        <f t="shared" si="20"/>
        <v>239Α</v>
      </c>
      <c r="H165" s="49" t="s">
        <v>6</v>
      </c>
      <c r="I165" s="1334" t="s">
        <v>9</v>
      </c>
      <c r="J165" s="197">
        <v>4</v>
      </c>
      <c r="K165" s="186"/>
      <c r="L165" s="198">
        <v>1</v>
      </c>
      <c r="M165" s="204"/>
      <c r="N165" s="1279"/>
      <c r="O165" s="1339"/>
      <c r="P165" s="1354"/>
      <c r="Q165" s="213"/>
    </row>
    <row r="166" spans="1:17" ht="12" customHeight="1" thickBot="1" x14ac:dyDescent="0.25">
      <c r="A166" s="13" t="s">
        <v>50</v>
      </c>
      <c r="B166" s="14" t="str">
        <f>LEFT(A166,3)</f>
        <v>239</v>
      </c>
      <c r="C166" s="15"/>
      <c r="D166" s="243"/>
      <c r="E166" s="82" t="str">
        <f>B166</f>
        <v>239</v>
      </c>
      <c r="F166" s="49" t="str">
        <f t="shared" si="22"/>
        <v>ΚΥΚΛΑΔΕΣ</v>
      </c>
      <c r="G166" s="1328" t="str">
        <f t="shared" si="20"/>
        <v>239Α</v>
      </c>
      <c r="H166" s="126" t="s">
        <v>6</v>
      </c>
      <c r="I166" s="1329" t="s">
        <v>10</v>
      </c>
      <c r="J166" s="200">
        <v>3</v>
      </c>
      <c r="K166" s="189"/>
      <c r="L166" s="201"/>
      <c r="M166" s="202" t="s">
        <v>489</v>
      </c>
      <c r="N166" s="1388"/>
      <c r="O166" s="1345"/>
      <c r="P166" s="1351"/>
      <c r="Q166" s="203"/>
    </row>
    <row r="167" spans="1:17" ht="12" customHeight="1" thickTop="1" x14ac:dyDescent="0.2">
      <c r="A167" s="13" t="s">
        <v>51</v>
      </c>
      <c r="B167" s="14" t="str">
        <f t="shared" si="23"/>
        <v>244</v>
      </c>
      <c r="C167" s="207" t="s">
        <v>67</v>
      </c>
      <c r="D167" s="214" t="s">
        <v>101</v>
      </c>
      <c r="E167" s="182" t="str">
        <f t="shared" si="16"/>
        <v>244</v>
      </c>
      <c r="F167" s="215" t="str">
        <f t="shared" si="22"/>
        <v>ΔΩΔ/ΝΗΣΟΥ (ΡΟΔΟΣ)</v>
      </c>
      <c r="G167" s="1330" t="str">
        <f t="shared" si="20"/>
        <v>244Α</v>
      </c>
      <c r="H167" s="215" t="s">
        <v>3</v>
      </c>
      <c r="I167" s="1337" t="s">
        <v>8</v>
      </c>
      <c r="J167" s="157">
        <v>7</v>
      </c>
      <c r="K167" s="63"/>
      <c r="L167" s="158"/>
      <c r="M167" s="159">
        <v>1</v>
      </c>
      <c r="N167" s="1392"/>
      <c r="O167" s="1340"/>
      <c r="P167" s="1349"/>
      <c r="Q167" s="160"/>
    </row>
    <row r="168" spans="1:17" ht="12" customHeight="1" x14ac:dyDescent="0.2">
      <c r="A168" s="13" t="s">
        <v>51</v>
      </c>
      <c r="B168" s="14" t="str">
        <f t="shared" si="23"/>
        <v>244</v>
      </c>
      <c r="C168" s="207" t="s">
        <v>67</v>
      </c>
      <c r="D168" s="217" t="s">
        <v>101</v>
      </c>
      <c r="E168" s="82" t="str">
        <f t="shared" si="16"/>
        <v>244</v>
      </c>
      <c r="F168" s="29" t="str">
        <f t="shared" si="22"/>
        <v>ΔΩΔ/ΝΗΣΟΥ (ΡΟΔΟΣ)</v>
      </c>
      <c r="G168" s="1326" t="str">
        <f t="shared" si="20"/>
        <v>244Α</v>
      </c>
      <c r="H168" s="29" t="s">
        <v>3</v>
      </c>
      <c r="I168" s="1327" t="s">
        <v>9</v>
      </c>
      <c r="J168" s="65">
        <v>8</v>
      </c>
      <c r="K168" s="66"/>
      <c r="L168" s="103">
        <v>1</v>
      </c>
      <c r="M168" s="104"/>
      <c r="N168" s="1380"/>
      <c r="O168" s="1383"/>
      <c r="P168" s="1382"/>
      <c r="Q168" s="1381"/>
    </row>
    <row r="169" spans="1:17" s="1283" customFormat="1" ht="12" customHeight="1" x14ac:dyDescent="0.2">
      <c r="A169" s="13" t="s">
        <v>51</v>
      </c>
      <c r="B169" s="14" t="str">
        <f t="shared" si="23"/>
        <v>244</v>
      </c>
      <c r="C169" s="1281"/>
      <c r="D169" s="1282"/>
      <c r="E169" s="82" t="str">
        <f>B169</f>
        <v>244</v>
      </c>
      <c r="F169" s="29" t="str">
        <f t="shared" si="22"/>
        <v>ΔΩΔ/ΝΗΣΟΥ (ΡΟΔΟΣ)</v>
      </c>
      <c r="G169" s="1326" t="str">
        <f>CONCATENATE(E169,"Α")</f>
        <v>244Α</v>
      </c>
      <c r="H169" s="18" t="s">
        <v>3</v>
      </c>
      <c r="I169" s="1332" t="s">
        <v>10</v>
      </c>
      <c r="J169" s="175">
        <v>4</v>
      </c>
      <c r="K169" s="168"/>
      <c r="L169" s="177"/>
      <c r="M169" s="178">
        <v>1</v>
      </c>
      <c r="N169" s="179"/>
      <c r="O169" s="1383"/>
      <c r="P169" s="538"/>
      <c r="Q169" s="180"/>
    </row>
    <row r="170" spans="1:17" ht="12" customHeight="1" x14ac:dyDescent="0.2">
      <c r="A170" s="13" t="s">
        <v>51</v>
      </c>
      <c r="B170" s="14" t="str">
        <f t="shared" si="23"/>
        <v>244</v>
      </c>
      <c r="C170" s="207" t="s">
        <v>67</v>
      </c>
      <c r="D170" s="217" t="s">
        <v>101</v>
      </c>
      <c r="E170" s="82" t="str">
        <f t="shared" si="16"/>
        <v>244</v>
      </c>
      <c r="F170" s="18" t="str">
        <f t="shared" si="22"/>
        <v>ΔΩΔ/ΝΗΣΟΥ (ΡΟΔΟΣ)</v>
      </c>
      <c r="G170" s="1326" t="str">
        <f t="shared" si="20"/>
        <v>244Α</v>
      </c>
      <c r="H170" s="18" t="s">
        <v>4</v>
      </c>
      <c r="I170" s="1332" t="s">
        <v>8</v>
      </c>
      <c r="J170" s="110">
        <v>0</v>
      </c>
      <c r="K170" s="66"/>
      <c r="L170" s="112"/>
      <c r="M170" s="113"/>
      <c r="N170" s="1391" t="s">
        <v>369</v>
      </c>
      <c r="O170" s="1383" t="s">
        <v>555</v>
      </c>
      <c r="P170" s="1338">
        <v>2241063950</v>
      </c>
      <c r="Q170" s="219" t="s">
        <v>301</v>
      </c>
    </row>
    <row r="171" spans="1:17" ht="12" customHeight="1" x14ac:dyDescent="0.2">
      <c r="A171" s="13" t="s">
        <v>51</v>
      </c>
      <c r="B171" s="14" t="str">
        <f t="shared" si="23"/>
        <v>244</v>
      </c>
      <c r="C171" s="207" t="s">
        <v>67</v>
      </c>
      <c r="D171" s="217" t="s">
        <v>101</v>
      </c>
      <c r="E171" s="82" t="str">
        <f t="shared" si="16"/>
        <v>244</v>
      </c>
      <c r="F171" s="18" t="str">
        <f t="shared" si="22"/>
        <v>ΔΩΔ/ΝΗΣΟΥ (ΡΟΔΟΣ)</v>
      </c>
      <c r="G171" s="1326" t="str">
        <f t="shared" si="20"/>
        <v>244Α</v>
      </c>
      <c r="H171" s="18" t="s">
        <v>4</v>
      </c>
      <c r="I171" s="1332" t="s">
        <v>9</v>
      </c>
      <c r="J171" s="110">
        <v>17</v>
      </c>
      <c r="K171" s="66"/>
      <c r="L171" s="112">
        <v>1</v>
      </c>
      <c r="M171" s="113"/>
      <c r="N171" s="1391"/>
      <c r="O171" s="1383"/>
      <c r="P171" s="1338"/>
      <c r="Q171" s="219"/>
    </row>
    <row r="172" spans="1:17" ht="12" customHeight="1" x14ac:dyDescent="0.2">
      <c r="A172" s="13" t="s">
        <v>51</v>
      </c>
      <c r="B172" s="14" t="str">
        <f>LEFT(A172,3)</f>
        <v>244</v>
      </c>
      <c r="C172" s="15"/>
      <c r="D172" s="16"/>
      <c r="E172" s="82" t="str">
        <f>B172</f>
        <v>244</v>
      </c>
      <c r="F172" s="18" t="str">
        <f t="shared" si="22"/>
        <v>ΔΩΔ/ΝΗΣΟΥ (ΡΟΔΟΣ)</v>
      </c>
      <c r="G172" s="1326" t="str">
        <f>CONCATENATE(E172,"Α")</f>
        <v>244Α</v>
      </c>
      <c r="H172" s="29" t="s">
        <v>4</v>
      </c>
      <c r="I172" s="1327" t="s">
        <v>10</v>
      </c>
      <c r="J172" s="167">
        <v>2</v>
      </c>
      <c r="K172" s="168"/>
      <c r="L172" s="169"/>
      <c r="M172" s="170">
        <v>1</v>
      </c>
      <c r="N172" s="171"/>
      <c r="O172" s="1383"/>
      <c r="P172" s="532"/>
      <c r="Q172" s="172"/>
    </row>
    <row r="173" spans="1:17" ht="12" customHeight="1" x14ac:dyDescent="0.2">
      <c r="A173" s="13" t="s">
        <v>51</v>
      </c>
      <c r="B173" s="14" t="str">
        <f t="shared" si="23"/>
        <v>244</v>
      </c>
      <c r="C173" s="207" t="s">
        <v>67</v>
      </c>
      <c r="D173" s="217" t="s">
        <v>101</v>
      </c>
      <c r="E173" s="82" t="str">
        <f t="shared" si="16"/>
        <v>244</v>
      </c>
      <c r="F173" s="29" t="str">
        <f t="shared" si="22"/>
        <v>ΔΩΔ/ΝΗΣΟΥ (ΡΟΔΟΣ)</v>
      </c>
      <c r="G173" s="1326" t="str">
        <f t="shared" si="20"/>
        <v>244Α</v>
      </c>
      <c r="H173" s="29" t="s">
        <v>5</v>
      </c>
      <c r="I173" s="1327" t="s">
        <v>8</v>
      </c>
      <c r="J173" s="65">
        <v>71</v>
      </c>
      <c r="K173" s="66"/>
      <c r="L173" s="103"/>
      <c r="M173" s="1430">
        <v>7</v>
      </c>
      <c r="N173" s="1380"/>
      <c r="O173" s="1383"/>
      <c r="P173" s="1382"/>
      <c r="Q173" s="1381"/>
    </row>
    <row r="174" spans="1:17" ht="12" customHeight="1" thickBot="1" x14ac:dyDescent="0.25">
      <c r="A174" s="13" t="s">
        <v>51</v>
      </c>
      <c r="B174" s="14" t="str">
        <f t="shared" si="23"/>
        <v>244</v>
      </c>
      <c r="C174" s="207" t="s">
        <v>67</v>
      </c>
      <c r="D174" s="217" t="s">
        <v>101</v>
      </c>
      <c r="E174" s="82" t="str">
        <f t="shared" si="16"/>
        <v>244</v>
      </c>
      <c r="F174" s="29" t="str">
        <f t="shared" si="22"/>
        <v>ΔΩΔ/ΝΗΣΟΥ (ΡΟΔΟΣ)</v>
      </c>
      <c r="G174" s="1326" t="str">
        <f t="shared" si="20"/>
        <v>244Α</v>
      </c>
      <c r="H174" s="29" t="s">
        <v>5</v>
      </c>
      <c r="I174" s="1327" t="s">
        <v>9</v>
      </c>
      <c r="J174" s="1439">
        <v>120</v>
      </c>
      <c r="K174" s="66">
        <f>SUM(J167:J181)</f>
        <v>282</v>
      </c>
      <c r="L174" s="103">
        <v>8</v>
      </c>
      <c r="M174" s="104"/>
      <c r="N174" s="1380"/>
      <c r="O174" s="1383"/>
      <c r="P174" s="1382"/>
      <c r="Q174" s="1381"/>
    </row>
    <row r="175" spans="1:17" ht="12" customHeight="1" x14ac:dyDescent="0.2">
      <c r="A175" s="13" t="s">
        <v>51</v>
      </c>
      <c r="B175" s="14" t="str">
        <f>LEFT(A175,3)</f>
        <v>244</v>
      </c>
      <c r="C175" s="15"/>
      <c r="D175" s="16"/>
      <c r="E175" s="82" t="str">
        <f>B175</f>
        <v>244</v>
      </c>
      <c r="F175" s="29" t="str">
        <f t="shared" si="22"/>
        <v>ΔΩΔ/ΝΗΣΟΥ (ΡΟΔΟΣ)</v>
      </c>
      <c r="G175" s="1326" t="str">
        <f>CONCATENATE(E175,"Α")</f>
        <v>244Α</v>
      </c>
      <c r="H175" s="29" t="s">
        <v>5</v>
      </c>
      <c r="I175" s="1327" t="s">
        <v>10</v>
      </c>
      <c r="J175" s="167">
        <v>9</v>
      </c>
      <c r="K175" s="168"/>
      <c r="L175" s="212"/>
      <c r="M175" s="233">
        <v>1</v>
      </c>
      <c r="N175" s="171"/>
      <c r="O175" s="1383"/>
      <c r="P175" s="532"/>
      <c r="Q175" s="172"/>
    </row>
    <row r="176" spans="1:17" ht="12" customHeight="1" x14ac:dyDescent="0.2">
      <c r="A176" s="13" t="s">
        <v>51</v>
      </c>
      <c r="B176" s="14" t="str">
        <f t="shared" si="23"/>
        <v>244</v>
      </c>
      <c r="C176" s="207" t="s">
        <v>67</v>
      </c>
      <c r="D176" s="217" t="s">
        <v>101</v>
      </c>
      <c r="E176" s="82" t="str">
        <f t="shared" si="16"/>
        <v>244</v>
      </c>
      <c r="F176" s="29" t="str">
        <f t="shared" si="22"/>
        <v>ΔΩΔ/ΝΗΣΟΥ (ΡΟΔΟΣ)</v>
      </c>
      <c r="G176" s="1326" t="str">
        <f t="shared" si="20"/>
        <v>244Α</v>
      </c>
      <c r="H176" s="29" t="s">
        <v>7</v>
      </c>
      <c r="I176" s="1327" t="s">
        <v>8</v>
      </c>
      <c r="J176" s="65">
        <v>5</v>
      </c>
      <c r="K176" s="66"/>
      <c r="L176" s="103"/>
      <c r="M176" s="104">
        <v>1</v>
      </c>
      <c r="N176" s="1380"/>
      <c r="O176" s="1383"/>
      <c r="P176" s="1382"/>
      <c r="Q176" s="1381"/>
    </row>
    <row r="177" spans="1:17" ht="12" customHeight="1" x14ac:dyDescent="0.2">
      <c r="A177" s="13" t="s">
        <v>51</v>
      </c>
      <c r="B177" s="14" t="str">
        <f t="shared" si="23"/>
        <v>244</v>
      </c>
      <c r="C177" s="220" t="s">
        <v>67</v>
      </c>
      <c r="D177" s="217" t="s">
        <v>101</v>
      </c>
      <c r="E177" s="82" t="str">
        <f t="shared" si="16"/>
        <v>244</v>
      </c>
      <c r="F177" s="29" t="str">
        <f t="shared" si="22"/>
        <v>ΔΩΔ/ΝΗΣΟΥ (ΡΟΔΟΣ)</v>
      </c>
      <c r="G177" s="1326" t="str">
        <f t="shared" si="20"/>
        <v>244Α</v>
      </c>
      <c r="H177" s="29" t="s">
        <v>7</v>
      </c>
      <c r="I177" s="1327" t="s">
        <v>9</v>
      </c>
      <c r="J177" s="1447">
        <f>12-1+1</f>
        <v>12</v>
      </c>
      <c r="K177" s="66"/>
      <c r="L177" s="103">
        <v>1</v>
      </c>
      <c r="M177" s="104"/>
      <c r="N177" s="1380"/>
      <c r="O177" s="1383"/>
      <c r="P177" s="1382"/>
      <c r="Q177" s="1381"/>
    </row>
    <row r="178" spans="1:17" ht="12" customHeight="1" x14ac:dyDescent="0.2">
      <c r="A178" s="13" t="s">
        <v>51</v>
      </c>
      <c r="B178" s="14" t="str">
        <f>LEFT(A178,3)</f>
        <v>244</v>
      </c>
      <c r="C178" s="15"/>
      <c r="D178" s="16"/>
      <c r="E178" s="82" t="str">
        <f>B178</f>
        <v>244</v>
      </c>
      <c r="F178" s="29" t="str">
        <f t="shared" si="22"/>
        <v>ΔΩΔ/ΝΗΣΟΥ (ΡΟΔΟΣ)</v>
      </c>
      <c r="G178" s="1326" t="str">
        <f>CONCATENATE(E178,"Α")</f>
        <v>244Α</v>
      </c>
      <c r="H178" s="29" t="s">
        <v>7</v>
      </c>
      <c r="I178" s="1327" t="s">
        <v>10</v>
      </c>
      <c r="J178" s="167">
        <v>2</v>
      </c>
      <c r="K178" s="168"/>
      <c r="L178" s="169"/>
      <c r="M178" s="170">
        <v>1</v>
      </c>
      <c r="N178" s="171"/>
      <c r="O178" s="1383"/>
      <c r="P178" s="532"/>
      <c r="Q178" s="172"/>
    </row>
    <row r="179" spans="1:17" ht="12" customHeight="1" x14ac:dyDescent="0.2">
      <c r="A179" s="13" t="s">
        <v>51</v>
      </c>
      <c r="B179" s="14" t="str">
        <f t="shared" si="23"/>
        <v>244</v>
      </c>
      <c r="C179" s="207" t="s">
        <v>67</v>
      </c>
      <c r="D179" s="217" t="s">
        <v>101</v>
      </c>
      <c r="E179" s="82" t="str">
        <f t="shared" si="16"/>
        <v>244</v>
      </c>
      <c r="F179" s="29" t="str">
        <f t="shared" si="22"/>
        <v>ΔΩΔ/ΝΗΣΟΥ (ΡΟΔΟΣ)</v>
      </c>
      <c r="G179" s="1326" t="str">
        <f t="shared" si="20"/>
        <v>244Α</v>
      </c>
      <c r="H179" s="29" t="s">
        <v>6</v>
      </c>
      <c r="I179" s="1327" t="s">
        <v>8</v>
      </c>
      <c r="J179" s="76">
        <v>7</v>
      </c>
      <c r="K179" s="80"/>
      <c r="L179" s="123"/>
      <c r="M179" s="124">
        <v>1</v>
      </c>
      <c r="N179" s="1380"/>
      <c r="O179" s="1383"/>
      <c r="P179" s="1382"/>
      <c r="Q179" s="1381"/>
    </row>
    <row r="180" spans="1:17" ht="12" customHeight="1" x14ac:dyDescent="0.2">
      <c r="A180" s="13" t="s">
        <v>51</v>
      </c>
      <c r="B180" s="14" t="str">
        <f t="shared" si="23"/>
        <v>244</v>
      </c>
      <c r="C180" s="207" t="s">
        <v>67</v>
      </c>
      <c r="D180" s="217" t="s">
        <v>101</v>
      </c>
      <c r="E180" s="82" t="str">
        <f t="shared" si="16"/>
        <v>244</v>
      </c>
      <c r="F180" s="49" t="str">
        <f t="shared" si="22"/>
        <v>ΔΩΔ/ΝΗΣΟΥ (ΡΟΔΟΣ)</v>
      </c>
      <c r="G180" s="1333" t="str">
        <f t="shared" si="20"/>
        <v>244Α</v>
      </c>
      <c r="H180" s="49" t="s">
        <v>6</v>
      </c>
      <c r="I180" s="1334" t="s">
        <v>9</v>
      </c>
      <c r="J180" s="83">
        <v>12</v>
      </c>
      <c r="K180" s="80"/>
      <c r="L180" s="140">
        <v>1</v>
      </c>
      <c r="M180" s="141"/>
      <c r="N180" s="1303"/>
      <c r="O180" s="1339"/>
      <c r="P180" s="1304"/>
      <c r="Q180" s="139"/>
    </row>
    <row r="181" spans="1:17" ht="12" customHeight="1" thickBot="1" x14ac:dyDescent="0.25">
      <c r="A181" s="13" t="s">
        <v>51</v>
      </c>
      <c r="B181" s="14" t="str">
        <f>LEFT(A181,3)</f>
        <v>244</v>
      </c>
      <c r="C181" s="15"/>
      <c r="D181" s="243"/>
      <c r="E181" s="125" t="str">
        <f>B181</f>
        <v>244</v>
      </c>
      <c r="F181" s="126" t="str">
        <f t="shared" si="22"/>
        <v>ΔΩΔ/ΝΗΣΟΥ (ΡΟΔΟΣ)</v>
      </c>
      <c r="G181" s="1328" t="str">
        <f>CONCATENATE(E181,"Α")</f>
        <v>244Α</v>
      </c>
      <c r="H181" s="126" t="s">
        <v>6</v>
      </c>
      <c r="I181" s="1329" t="s">
        <v>10</v>
      </c>
      <c r="J181" s="200">
        <v>6</v>
      </c>
      <c r="K181" s="189"/>
      <c r="L181" s="201"/>
      <c r="M181" s="202">
        <v>1</v>
      </c>
      <c r="N181" s="1388"/>
      <c r="O181" s="1345"/>
      <c r="P181" s="1351"/>
      <c r="Q181" s="203"/>
    </row>
    <row r="182" spans="1:17" ht="12" customHeight="1" thickTop="1" x14ac:dyDescent="0.2">
      <c r="A182" s="13" t="s">
        <v>52</v>
      </c>
      <c r="B182" s="14" t="str">
        <f t="shared" si="23"/>
        <v>245</v>
      </c>
      <c r="C182" s="207" t="s">
        <v>67</v>
      </c>
      <c r="D182" s="217" t="s">
        <v>101</v>
      </c>
      <c r="E182" s="190" t="str">
        <f t="shared" si="16"/>
        <v>245</v>
      </c>
      <c r="F182" s="191" t="str">
        <f t="shared" si="22"/>
        <v>ΔΩΔ/ΝΗΣΟΥ (ΚΩΣ)</v>
      </c>
      <c r="G182" s="1335" t="str">
        <f t="shared" si="20"/>
        <v>245Α</v>
      </c>
      <c r="H182" s="215" t="s">
        <v>3</v>
      </c>
      <c r="I182" s="1337" t="s">
        <v>8</v>
      </c>
      <c r="J182" s="157">
        <v>0</v>
      </c>
      <c r="K182" s="63"/>
      <c r="L182" s="158"/>
      <c r="M182" s="216">
        <v>0</v>
      </c>
      <c r="N182" s="1392"/>
      <c r="O182" s="1383"/>
      <c r="P182" s="1349"/>
      <c r="Q182" s="160"/>
    </row>
    <row r="183" spans="1:17" ht="12" customHeight="1" x14ac:dyDescent="0.2">
      <c r="A183" s="13" t="s">
        <v>52</v>
      </c>
      <c r="B183" s="14" t="str">
        <f t="shared" si="23"/>
        <v>245</v>
      </c>
      <c r="C183" s="207" t="s">
        <v>67</v>
      </c>
      <c r="D183" s="217" t="s">
        <v>101</v>
      </c>
      <c r="E183" s="82" t="str">
        <f t="shared" si="16"/>
        <v>245</v>
      </c>
      <c r="F183" s="29" t="str">
        <f t="shared" si="22"/>
        <v>ΔΩΔ/ΝΗΣΟΥ (ΚΩΣ)</v>
      </c>
      <c r="G183" s="1326" t="str">
        <f t="shared" si="20"/>
        <v>245Α</v>
      </c>
      <c r="H183" s="29" t="s">
        <v>3</v>
      </c>
      <c r="I183" s="1327" t="s">
        <v>9</v>
      </c>
      <c r="J183" s="65">
        <v>1</v>
      </c>
      <c r="K183" s="66"/>
      <c r="L183" s="103" t="s">
        <v>491</v>
      </c>
      <c r="M183" s="67"/>
      <c r="N183" s="1380"/>
      <c r="O183" s="1383"/>
      <c r="P183" s="1382"/>
      <c r="Q183" s="1381"/>
    </row>
    <row r="184" spans="1:17" ht="12" customHeight="1" x14ac:dyDescent="0.2">
      <c r="A184" s="13" t="s">
        <v>52</v>
      </c>
      <c r="B184" s="14" t="str">
        <f t="shared" si="23"/>
        <v>245</v>
      </c>
      <c r="C184" s="207" t="s">
        <v>67</v>
      </c>
      <c r="D184" s="217" t="s">
        <v>101</v>
      </c>
      <c r="E184" s="82" t="str">
        <f t="shared" si="16"/>
        <v>245</v>
      </c>
      <c r="F184" s="29" t="str">
        <f t="shared" si="22"/>
        <v>ΔΩΔ/ΝΗΣΟΥ (ΚΩΣ)</v>
      </c>
      <c r="G184" s="1326" t="str">
        <f t="shared" si="20"/>
        <v>245Α</v>
      </c>
      <c r="H184" s="29" t="s">
        <v>4</v>
      </c>
      <c r="I184" s="1327" t="s">
        <v>8</v>
      </c>
      <c r="J184" s="167">
        <v>6</v>
      </c>
      <c r="K184" s="168"/>
      <c r="L184" s="169"/>
      <c r="M184" s="170">
        <v>1</v>
      </c>
      <c r="N184" s="171"/>
      <c r="O184" s="1383"/>
      <c r="P184" s="532"/>
      <c r="Q184" s="172"/>
    </row>
    <row r="185" spans="1:17" ht="12" customHeight="1" x14ac:dyDescent="0.2">
      <c r="A185" s="13" t="s">
        <v>52</v>
      </c>
      <c r="B185" s="14" t="str">
        <f t="shared" si="23"/>
        <v>245</v>
      </c>
      <c r="C185" s="207" t="s">
        <v>67</v>
      </c>
      <c r="D185" s="217" t="s">
        <v>101</v>
      </c>
      <c r="E185" s="82" t="str">
        <f t="shared" si="16"/>
        <v>245</v>
      </c>
      <c r="F185" s="29" t="str">
        <f t="shared" si="22"/>
        <v>ΔΩΔ/ΝΗΣΟΥ (ΚΩΣ)</v>
      </c>
      <c r="G185" s="1326" t="str">
        <f t="shared" si="20"/>
        <v>245Α</v>
      </c>
      <c r="H185" s="29" t="s">
        <v>4</v>
      </c>
      <c r="I185" s="1327" t="s">
        <v>9</v>
      </c>
      <c r="J185" s="167">
        <v>4</v>
      </c>
      <c r="K185" s="168"/>
      <c r="L185" s="169">
        <v>1</v>
      </c>
      <c r="M185" s="170"/>
      <c r="N185" s="171"/>
      <c r="O185" s="1383"/>
      <c r="P185" s="532"/>
      <c r="Q185" s="172"/>
    </row>
    <row r="186" spans="1:17" ht="12" customHeight="1" x14ac:dyDescent="0.2">
      <c r="A186" s="13" t="s">
        <v>52</v>
      </c>
      <c r="B186" s="14" t="str">
        <f t="shared" si="23"/>
        <v>245</v>
      </c>
      <c r="C186" s="207" t="s">
        <v>67</v>
      </c>
      <c r="D186" s="221" t="s">
        <v>101</v>
      </c>
      <c r="E186" s="82" t="str">
        <f t="shared" ref="E186:E252" si="24">B186</f>
        <v>245</v>
      </c>
      <c r="F186" s="29" t="str">
        <f t="shared" si="22"/>
        <v>ΔΩΔ/ΝΗΣΟΥ (ΚΩΣ)</v>
      </c>
      <c r="G186" s="1326" t="str">
        <f t="shared" si="20"/>
        <v>245Α</v>
      </c>
      <c r="H186" s="29" t="s">
        <v>5</v>
      </c>
      <c r="I186" s="1327" t="s">
        <v>8</v>
      </c>
      <c r="J186" s="167">
        <v>16</v>
      </c>
      <c r="K186" s="168">
        <f>SUM(J182:J191)</f>
        <v>76</v>
      </c>
      <c r="L186" s="169"/>
      <c r="M186" s="170">
        <v>2</v>
      </c>
      <c r="N186" s="171" t="s">
        <v>302</v>
      </c>
      <c r="O186" s="1383" t="s">
        <v>303</v>
      </c>
      <c r="P186" s="532">
        <v>2242022025</v>
      </c>
      <c r="Q186" s="172" t="s">
        <v>304</v>
      </c>
    </row>
    <row r="187" spans="1:17" ht="12" customHeight="1" x14ac:dyDescent="0.2">
      <c r="A187" s="13" t="s">
        <v>52</v>
      </c>
      <c r="B187" s="14" t="str">
        <f t="shared" si="23"/>
        <v>245</v>
      </c>
      <c r="C187" s="207" t="s">
        <v>67</v>
      </c>
      <c r="D187" s="217" t="s">
        <v>101</v>
      </c>
      <c r="E187" s="82" t="str">
        <f t="shared" si="24"/>
        <v>245</v>
      </c>
      <c r="F187" s="29" t="str">
        <f t="shared" si="22"/>
        <v>ΔΩΔ/ΝΗΣΟΥ (ΚΩΣ)</v>
      </c>
      <c r="G187" s="1326" t="str">
        <f t="shared" si="20"/>
        <v>245Α</v>
      </c>
      <c r="H187" s="29" t="s">
        <v>5</v>
      </c>
      <c r="I187" s="1327" t="s">
        <v>9</v>
      </c>
      <c r="J187" s="167">
        <v>38</v>
      </c>
      <c r="K187" s="168"/>
      <c r="L187" s="1431">
        <v>2</v>
      </c>
      <c r="M187" s="170"/>
      <c r="N187" s="171"/>
      <c r="O187" s="1383"/>
      <c r="P187" s="532"/>
      <c r="Q187" s="172"/>
    </row>
    <row r="188" spans="1:17" ht="12" customHeight="1" x14ac:dyDescent="0.2">
      <c r="A188" s="13" t="s">
        <v>52</v>
      </c>
      <c r="B188" s="14" t="str">
        <f t="shared" si="23"/>
        <v>245</v>
      </c>
      <c r="C188" s="207" t="s">
        <v>67</v>
      </c>
      <c r="D188" s="217" t="s">
        <v>101</v>
      </c>
      <c r="E188" s="82" t="str">
        <f t="shared" si="24"/>
        <v>245</v>
      </c>
      <c r="F188" s="29" t="str">
        <f t="shared" si="22"/>
        <v>ΔΩΔ/ΝΗΣΟΥ (ΚΩΣ)</v>
      </c>
      <c r="G188" s="1326" t="str">
        <f t="shared" si="20"/>
        <v>245Α</v>
      </c>
      <c r="H188" s="29" t="s">
        <v>7</v>
      </c>
      <c r="I188" s="1327" t="s">
        <v>8</v>
      </c>
      <c r="J188" s="167">
        <v>1</v>
      </c>
      <c r="K188" s="168"/>
      <c r="L188" s="112"/>
      <c r="M188" s="211">
        <v>1</v>
      </c>
      <c r="N188" s="171"/>
      <c r="O188" s="1383"/>
      <c r="P188" s="532"/>
      <c r="Q188" s="172"/>
    </row>
    <row r="189" spans="1:17" ht="12" customHeight="1" x14ac:dyDescent="0.2">
      <c r="A189" s="13" t="s">
        <v>52</v>
      </c>
      <c r="B189" s="14" t="str">
        <f t="shared" si="23"/>
        <v>245</v>
      </c>
      <c r="C189" s="207" t="s">
        <v>67</v>
      </c>
      <c r="D189" s="217" t="s">
        <v>101</v>
      </c>
      <c r="E189" s="82" t="str">
        <f t="shared" si="24"/>
        <v>245</v>
      </c>
      <c r="F189" s="29" t="str">
        <f t="shared" si="22"/>
        <v>ΔΩΔ/ΝΗΣΟΥ (ΚΩΣ)</v>
      </c>
      <c r="G189" s="1326" t="str">
        <f t="shared" si="20"/>
        <v>245Α</v>
      </c>
      <c r="H189" s="29" t="s">
        <v>7</v>
      </c>
      <c r="I189" s="1327" t="s">
        <v>9</v>
      </c>
      <c r="J189" s="167">
        <v>4</v>
      </c>
      <c r="K189" s="168"/>
      <c r="L189" s="113">
        <v>1</v>
      </c>
      <c r="M189" s="170"/>
      <c r="N189" s="171"/>
      <c r="O189" s="1383"/>
      <c r="P189" s="532"/>
      <c r="Q189" s="172"/>
    </row>
    <row r="190" spans="1:17" ht="12" customHeight="1" x14ac:dyDescent="0.2">
      <c r="A190" s="13" t="s">
        <v>52</v>
      </c>
      <c r="B190" s="14" t="str">
        <f t="shared" si="23"/>
        <v>245</v>
      </c>
      <c r="C190" s="207" t="s">
        <v>67</v>
      </c>
      <c r="D190" s="217" t="s">
        <v>101</v>
      </c>
      <c r="E190" s="82" t="str">
        <f t="shared" si="24"/>
        <v>245</v>
      </c>
      <c r="F190" s="49" t="str">
        <f t="shared" si="22"/>
        <v>ΔΩΔ/ΝΗΣΟΥ (ΚΩΣ)</v>
      </c>
      <c r="G190" s="1326" t="str">
        <f t="shared" si="20"/>
        <v>245Α</v>
      </c>
      <c r="H190" s="49" t="s">
        <v>6</v>
      </c>
      <c r="I190" s="1334" t="s">
        <v>8</v>
      </c>
      <c r="J190" s="197">
        <v>1</v>
      </c>
      <c r="K190" s="186"/>
      <c r="L190" s="198"/>
      <c r="M190" s="204">
        <v>1</v>
      </c>
      <c r="N190" s="1279"/>
      <c r="O190" s="1383"/>
      <c r="P190" s="1290"/>
      <c r="Q190" s="199"/>
    </row>
    <row r="191" spans="1:17" ht="12" customHeight="1" thickBot="1" x14ac:dyDescent="0.25">
      <c r="A191" s="13" t="s">
        <v>52</v>
      </c>
      <c r="B191" s="14" t="str">
        <f t="shared" si="23"/>
        <v>245</v>
      </c>
      <c r="C191" s="207" t="s">
        <v>67</v>
      </c>
      <c r="D191" s="217" t="s">
        <v>101</v>
      </c>
      <c r="E191" s="82" t="str">
        <f t="shared" si="24"/>
        <v>245</v>
      </c>
      <c r="F191" s="49" t="str">
        <f t="shared" si="22"/>
        <v>ΔΩΔ/ΝΗΣΟΥ (ΚΩΣ)</v>
      </c>
      <c r="G191" s="50" t="str">
        <f t="shared" si="20"/>
        <v>245Α</v>
      </c>
      <c r="H191" s="127" t="s">
        <v>6</v>
      </c>
      <c r="I191" s="128" t="s">
        <v>9</v>
      </c>
      <c r="J191" s="200">
        <v>5</v>
      </c>
      <c r="K191" s="189"/>
      <c r="L191" s="201">
        <v>1</v>
      </c>
      <c r="M191" s="202"/>
      <c r="N191" s="1388"/>
      <c r="O191" s="1339"/>
      <c r="P191" s="1351"/>
      <c r="Q191" s="203"/>
    </row>
    <row r="192" spans="1:17" ht="12" customHeight="1" thickTop="1" x14ac:dyDescent="0.2">
      <c r="A192" s="13" t="s">
        <v>102</v>
      </c>
      <c r="B192" s="14" t="str">
        <f t="shared" si="23"/>
        <v>365</v>
      </c>
      <c r="C192" s="207" t="s">
        <v>67</v>
      </c>
      <c r="D192" s="217" t="s">
        <v>101</v>
      </c>
      <c r="E192" s="182" t="str">
        <f t="shared" si="24"/>
        <v>365</v>
      </c>
      <c r="F192" s="58" t="str">
        <f t="shared" si="22"/>
        <v>ΔΩΔ/ΝΗΣΟΥ (ΚΑΛΥΜΝΟΣ)</v>
      </c>
      <c r="G192" s="59" t="str">
        <f t="shared" si="20"/>
        <v>365Α</v>
      </c>
      <c r="H192" s="20" t="s">
        <v>3</v>
      </c>
      <c r="I192" s="21" t="s">
        <v>8</v>
      </c>
      <c r="J192" s="175">
        <v>0</v>
      </c>
      <c r="K192" s="163"/>
      <c r="L192" s="177"/>
      <c r="M192" s="178">
        <v>0</v>
      </c>
      <c r="N192" s="179"/>
      <c r="O192" s="1340"/>
      <c r="P192" s="538"/>
      <c r="Q192" s="180"/>
    </row>
    <row r="193" spans="1:17" ht="12" customHeight="1" x14ac:dyDescent="0.2">
      <c r="A193" s="13" t="s">
        <v>102</v>
      </c>
      <c r="B193" s="14" t="str">
        <f t="shared" si="23"/>
        <v>365</v>
      </c>
      <c r="C193" s="207" t="s">
        <v>67</v>
      </c>
      <c r="D193" s="217" t="s">
        <v>101</v>
      </c>
      <c r="E193" s="82" t="str">
        <f t="shared" si="24"/>
        <v>365</v>
      </c>
      <c r="F193" s="18" t="str">
        <f t="shared" si="22"/>
        <v>ΔΩΔ/ΝΗΣΟΥ (ΚΑΛΥΜΝΟΣ)</v>
      </c>
      <c r="G193" s="30" t="str">
        <f t="shared" si="20"/>
        <v>365Α</v>
      </c>
      <c r="H193" s="20" t="s">
        <v>3</v>
      </c>
      <c r="I193" s="21" t="s">
        <v>9</v>
      </c>
      <c r="J193" s="175">
        <v>1</v>
      </c>
      <c r="K193" s="168"/>
      <c r="L193" s="177" t="s">
        <v>491</v>
      </c>
      <c r="M193" s="178"/>
      <c r="N193" s="179"/>
      <c r="O193" s="1383"/>
      <c r="P193" s="538"/>
      <c r="Q193" s="180"/>
    </row>
    <row r="194" spans="1:17" ht="12" customHeight="1" x14ac:dyDescent="0.2">
      <c r="A194" s="13" t="s">
        <v>102</v>
      </c>
      <c r="B194" s="14" t="str">
        <f t="shared" si="23"/>
        <v>365</v>
      </c>
      <c r="C194" s="207" t="s">
        <v>67</v>
      </c>
      <c r="D194" s="217" t="s">
        <v>101</v>
      </c>
      <c r="E194" s="82" t="str">
        <f t="shared" si="24"/>
        <v>365</v>
      </c>
      <c r="F194" s="29" t="str">
        <f t="shared" ref="F194:F214" si="25">RIGHT(A194,LEN(A194)-5)</f>
        <v>ΔΩΔ/ΝΗΣΟΥ (ΚΑΛΥΜΝΟΣ)</v>
      </c>
      <c r="G194" s="30" t="str">
        <f t="shared" si="20"/>
        <v>365Α</v>
      </c>
      <c r="H194" s="31" t="s">
        <v>4</v>
      </c>
      <c r="I194" s="35" t="s">
        <v>8</v>
      </c>
      <c r="J194" s="167">
        <v>4</v>
      </c>
      <c r="K194" s="168"/>
      <c r="L194" s="169"/>
      <c r="M194" s="1426">
        <v>1</v>
      </c>
      <c r="N194" s="171"/>
      <c r="O194" s="1383"/>
      <c r="P194" s="532"/>
      <c r="Q194" s="172"/>
    </row>
    <row r="195" spans="1:17" ht="12" customHeight="1" x14ac:dyDescent="0.2">
      <c r="A195" s="13" t="s">
        <v>102</v>
      </c>
      <c r="B195" s="14" t="str">
        <f t="shared" si="23"/>
        <v>365</v>
      </c>
      <c r="C195" s="207" t="s">
        <v>67</v>
      </c>
      <c r="D195" s="217" t="s">
        <v>101</v>
      </c>
      <c r="E195" s="82" t="str">
        <f t="shared" si="24"/>
        <v>365</v>
      </c>
      <c r="F195" s="29" t="str">
        <f t="shared" si="25"/>
        <v>ΔΩΔ/ΝΗΣΟΥ (ΚΑΛΥΜΝΟΣ)</v>
      </c>
      <c r="G195" s="30" t="str">
        <f t="shared" si="20"/>
        <v>365Α</v>
      </c>
      <c r="H195" s="31" t="s">
        <v>4</v>
      </c>
      <c r="I195" s="35" t="s">
        <v>9</v>
      </c>
      <c r="J195" s="167">
        <v>0</v>
      </c>
      <c r="K195" s="168"/>
      <c r="L195" s="169"/>
      <c r="M195" s="170"/>
      <c r="N195" s="171"/>
      <c r="O195" s="1383"/>
      <c r="P195" s="532"/>
      <c r="Q195" s="172"/>
    </row>
    <row r="196" spans="1:17" ht="12" customHeight="1" x14ac:dyDescent="0.2">
      <c r="A196" s="13" t="s">
        <v>102</v>
      </c>
      <c r="B196" s="14" t="str">
        <f t="shared" si="23"/>
        <v>365</v>
      </c>
      <c r="C196" s="207" t="s">
        <v>67</v>
      </c>
      <c r="D196" s="217" t="s">
        <v>101</v>
      </c>
      <c r="E196" s="82" t="str">
        <f t="shared" si="24"/>
        <v>365</v>
      </c>
      <c r="F196" s="29" t="str">
        <f t="shared" si="25"/>
        <v>ΔΩΔ/ΝΗΣΟΥ (ΚΑΛΥΜΝΟΣ)</v>
      </c>
      <c r="G196" s="30" t="str">
        <f t="shared" si="20"/>
        <v>365Α</v>
      </c>
      <c r="H196" s="31" t="s">
        <v>5</v>
      </c>
      <c r="I196" s="35" t="s">
        <v>8</v>
      </c>
      <c r="J196" s="167">
        <v>1</v>
      </c>
      <c r="K196" s="168">
        <f>SUM(J192:J201)</f>
        <v>18</v>
      </c>
      <c r="L196" s="169"/>
      <c r="M196" s="1419" t="s">
        <v>491</v>
      </c>
      <c r="N196" s="171"/>
      <c r="O196" s="1383"/>
      <c r="P196" s="532"/>
      <c r="Q196" s="172"/>
    </row>
    <row r="197" spans="1:17" ht="12" customHeight="1" x14ac:dyDescent="0.2">
      <c r="A197" s="13" t="s">
        <v>102</v>
      </c>
      <c r="B197" s="14" t="str">
        <f t="shared" si="23"/>
        <v>365</v>
      </c>
      <c r="C197" s="207" t="s">
        <v>67</v>
      </c>
      <c r="D197" s="217" t="s">
        <v>101</v>
      </c>
      <c r="E197" s="82" t="str">
        <f t="shared" si="24"/>
        <v>365</v>
      </c>
      <c r="F197" s="29" t="str">
        <f t="shared" si="25"/>
        <v>ΔΩΔ/ΝΗΣΟΥ (ΚΑΛΥΜΝΟΣ)</v>
      </c>
      <c r="G197" s="30" t="str">
        <f t="shared" si="20"/>
        <v>365Α</v>
      </c>
      <c r="H197" s="31" t="s">
        <v>5</v>
      </c>
      <c r="I197" s="35" t="s">
        <v>9</v>
      </c>
      <c r="J197" s="167">
        <v>3</v>
      </c>
      <c r="K197" s="168"/>
      <c r="L197" s="1419" t="s">
        <v>491</v>
      </c>
      <c r="M197" s="170"/>
      <c r="N197" s="171" t="s">
        <v>306</v>
      </c>
      <c r="O197" s="1383" t="s">
        <v>307</v>
      </c>
      <c r="P197" s="532">
        <v>2243028992</v>
      </c>
      <c r="Q197" s="172" t="s">
        <v>308</v>
      </c>
    </row>
    <row r="198" spans="1:17" ht="12" customHeight="1" x14ac:dyDescent="0.2">
      <c r="A198" s="13" t="s">
        <v>102</v>
      </c>
      <c r="B198" s="14" t="str">
        <f t="shared" si="23"/>
        <v>365</v>
      </c>
      <c r="C198" s="207" t="s">
        <v>67</v>
      </c>
      <c r="D198" s="217" t="s">
        <v>101</v>
      </c>
      <c r="E198" s="82" t="str">
        <f t="shared" si="24"/>
        <v>365</v>
      </c>
      <c r="F198" s="29" t="str">
        <f t="shared" si="25"/>
        <v>ΔΩΔ/ΝΗΣΟΥ (ΚΑΛΥΜΝΟΣ)</v>
      </c>
      <c r="G198" s="30" t="str">
        <f t="shared" si="20"/>
        <v>365Α</v>
      </c>
      <c r="H198" s="31" t="s">
        <v>7</v>
      </c>
      <c r="I198" s="35" t="s">
        <v>8</v>
      </c>
      <c r="J198" s="167">
        <v>0</v>
      </c>
      <c r="K198" s="168"/>
      <c r="L198" s="169"/>
      <c r="M198" s="170"/>
      <c r="N198" s="171"/>
      <c r="O198" s="1383"/>
      <c r="P198" s="532"/>
      <c r="Q198" s="172"/>
    </row>
    <row r="199" spans="1:17" ht="12" customHeight="1" x14ac:dyDescent="0.2">
      <c r="A199" s="13" t="s">
        <v>102</v>
      </c>
      <c r="B199" s="14" t="str">
        <f t="shared" si="23"/>
        <v>365</v>
      </c>
      <c r="C199" s="207" t="s">
        <v>67</v>
      </c>
      <c r="D199" s="217" t="s">
        <v>101</v>
      </c>
      <c r="E199" s="82" t="str">
        <f t="shared" si="24"/>
        <v>365</v>
      </c>
      <c r="F199" s="29" t="str">
        <f t="shared" si="25"/>
        <v>ΔΩΔ/ΝΗΣΟΥ (ΚΑΛΥΜΝΟΣ)</v>
      </c>
      <c r="G199" s="30" t="str">
        <f t="shared" si="20"/>
        <v>365Α</v>
      </c>
      <c r="H199" s="31" t="s">
        <v>7</v>
      </c>
      <c r="I199" s="35" t="s">
        <v>9</v>
      </c>
      <c r="J199" s="197">
        <v>1</v>
      </c>
      <c r="K199" s="168"/>
      <c r="L199" s="1419" t="s">
        <v>491</v>
      </c>
      <c r="M199" s="170"/>
      <c r="N199" s="171"/>
      <c r="O199" s="1383"/>
      <c r="P199" s="532"/>
      <c r="Q199" s="172"/>
    </row>
    <row r="200" spans="1:17" ht="12" customHeight="1" x14ac:dyDescent="0.2">
      <c r="A200" s="13" t="s">
        <v>102</v>
      </c>
      <c r="B200" s="14" t="str">
        <f t="shared" si="23"/>
        <v>365</v>
      </c>
      <c r="C200" s="207" t="s">
        <v>67</v>
      </c>
      <c r="D200" s="217" t="s">
        <v>101</v>
      </c>
      <c r="E200" s="82" t="str">
        <f t="shared" si="24"/>
        <v>365</v>
      </c>
      <c r="F200" s="49" t="str">
        <f t="shared" si="25"/>
        <v>ΔΩΔ/ΝΗΣΟΥ (ΚΑΛΥΜΝΟΣ)</v>
      </c>
      <c r="G200" s="30" t="str">
        <f t="shared" si="20"/>
        <v>365Α</v>
      </c>
      <c r="H200" s="51" t="s">
        <v>6</v>
      </c>
      <c r="I200" s="52" t="s">
        <v>8</v>
      </c>
      <c r="J200" s="197">
        <v>4</v>
      </c>
      <c r="K200" s="186"/>
      <c r="L200" s="198"/>
      <c r="M200" s="204">
        <v>1</v>
      </c>
      <c r="N200" s="1279"/>
      <c r="O200" s="1383"/>
      <c r="P200" s="1290"/>
      <c r="Q200" s="199"/>
    </row>
    <row r="201" spans="1:17" ht="12" customHeight="1" thickBot="1" x14ac:dyDescent="0.25">
      <c r="A201" s="13" t="s">
        <v>102</v>
      </c>
      <c r="B201" s="14" t="str">
        <f t="shared" si="23"/>
        <v>365</v>
      </c>
      <c r="C201" s="222" t="s">
        <v>67</v>
      </c>
      <c r="D201" s="240" t="s">
        <v>101</v>
      </c>
      <c r="E201" s="125" t="str">
        <f t="shared" si="24"/>
        <v>365</v>
      </c>
      <c r="F201" s="126" t="str">
        <f t="shared" si="25"/>
        <v>ΔΩΔ/ΝΗΣΟΥ (ΚΑΛΥΜΝΟΣ)</v>
      </c>
      <c r="G201" s="145" t="str">
        <f t="shared" si="20"/>
        <v>365Α</v>
      </c>
      <c r="H201" s="127" t="s">
        <v>6</v>
      </c>
      <c r="I201" s="128" t="s">
        <v>9</v>
      </c>
      <c r="J201" s="200">
        <v>4</v>
      </c>
      <c r="K201" s="189"/>
      <c r="L201" s="201">
        <v>1</v>
      </c>
      <c r="M201" s="202"/>
      <c r="N201" s="1388"/>
      <c r="O201" s="1348"/>
      <c r="P201" s="1351"/>
      <c r="Q201" s="203"/>
    </row>
    <row r="202" spans="1:17" ht="24" customHeight="1" thickTop="1" x14ac:dyDescent="0.2">
      <c r="A202" s="13" t="s">
        <v>42</v>
      </c>
      <c r="B202" s="14" t="str">
        <f t="shared" ref="B202:B208" si="26">LEFT(A202,3)</f>
        <v>249</v>
      </c>
      <c r="C202" s="223" t="s">
        <v>69</v>
      </c>
      <c r="D202" s="217" t="s">
        <v>68</v>
      </c>
      <c r="E202" s="85" t="str">
        <f t="shared" ref="E202:E208" si="27">B202</f>
        <v>249</v>
      </c>
      <c r="F202" s="86" t="str">
        <f t="shared" si="25"/>
        <v>ΑΧΑΪΑ</v>
      </c>
      <c r="G202" s="87" t="s">
        <v>175</v>
      </c>
      <c r="H202" s="88" t="s">
        <v>4</v>
      </c>
      <c r="I202" s="89" t="s">
        <v>8</v>
      </c>
      <c r="J202" s="225">
        <v>21</v>
      </c>
      <c r="K202" s="176"/>
      <c r="L202" s="226"/>
      <c r="M202" s="234">
        <v>2</v>
      </c>
      <c r="N202" s="495"/>
      <c r="O202" s="550"/>
      <c r="P202" s="537"/>
      <c r="Q202" s="229"/>
    </row>
    <row r="203" spans="1:17" ht="24" customHeight="1" x14ac:dyDescent="0.2">
      <c r="A203" s="13" t="s">
        <v>42</v>
      </c>
      <c r="B203" s="14" t="str">
        <f t="shared" si="26"/>
        <v>249</v>
      </c>
      <c r="C203" s="235" t="s">
        <v>69</v>
      </c>
      <c r="D203" s="217" t="s">
        <v>68</v>
      </c>
      <c r="E203" s="64" t="str">
        <f t="shared" si="27"/>
        <v>249</v>
      </c>
      <c r="F203" s="29" t="str">
        <f t="shared" si="25"/>
        <v>ΑΧΑΪΑ</v>
      </c>
      <c r="G203" s="30" t="s">
        <v>175</v>
      </c>
      <c r="H203" s="31" t="s">
        <v>4</v>
      </c>
      <c r="I203" s="35" t="s">
        <v>9</v>
      </c>
      <c r="J203" s="167">
        <v>103</v>
      </c>
      <c r="K203" s="168">
        <f>SUM(J202:J204)</f>
        <v>159</v>
      </c>
      <c r="L203" s="169">
        <v>7</v>
      </c>
      <c r="M203" s="170"/>
      <c r="N203" s="171" t="s">
        <v>328</v>
      </c>
      <c r="O203" s="1398" t="s">
        <v>579</v>
      </c>
      <c r="P203" s="532">
        <v>2610439241</v>
      </c>
      <c r="Q203" s="172" t="s">
        <v>323</v>
      </c>
    </row>
    <row r="204" spans="1:17" ht="24" customHeight="1" thickBot="1" x14ac:dyDescent="0.25">
      <c r="A204" s="13" t="s">
        <v>42</v>
      </c>
      <c r="B204" s="14" t="str">
        <f t="shared" si="26"/>
        <v>249</v>
      </c>
      <c r="C204" s="223" t="s">
        <v>69</v>
      </c>
      <c r="D204" s="217" t="s">
        <v>68</v>
      </c>
      <c r="E204" s="82" t="str">
        <f t="shared" si="27"/>
        <v>249</v>
      </c>
      <c r="F204" s="49" t="str">
        <f t="shared" si="25"/>
        <v>ΑΧΑΪΑ</v>
      </c>
      <c r="G204" s="50" t="s">
        <v>175</v>
      </c>
      <c r="H204" s="51" t="s">
        <v>4</v>
      </c>
      <c r="I204" s="52" t="s">
        <v>10</v>
      </c>
      <c r="J204" s="231">
        <v>35</v>
      </c>
      <c r="K204" s="168"/>
      <c r="L204" s="212"/>
      <c r="M204" s="233">
        <v>3</v>
      </c>
      <c r="N204" s="486"/>
      <c r="O204" s="1342"/>
      <c r="P204" s="1290"/>
      <c r="Q204" s="199"/>
    </row>
    <row r="205" spans="1:17" ht="18.95" customHeight="1" x14ac:dyDescent="0.2">
      <c r="A205" s="13" t="s">
        <v>42</v>
      </c>
      <c r="B205" s="14" t="str">
        <f t="shared" si="26"/>
        <v>249</v>
      </c>
      <c r="C205" s="223" t="s">
        <v>69</v>
      </c>
      <c r="D205" s="217" t="s">
        <v>68</v>
      </c>
      <c r="E205" s="85" t="str">
        <f t="shared" si="27"/>
        <v>249</v>
      </c>
      <c r="F205" s="86" t="str">
        <f t="shared" si="25"/>
        <v>ΑΧΑΪΑ</v>
      </c>
      <c r="G205" s="87" t="s">
        <v>147</v>
      </c>
      <c r="H205" s="88" t="s">
        <v>7</v>
      </c>
      <c r="I205" s="89" t="s">
        <v>8</v>
      </c>
      <c r="J205" s="225">
        <v>8</v>
      </c>
      <c r="K205" s="176"/>
      <c r="L205" s="1308"/>
      <c r="M205" s="1309">
        <v>1</v>
      </c>
      <c r="N205" s="495"/>
      <c r="O205" s="550"/>
      <c r="P205" s="537"/>
      <c r="Q205" s="229"/>
    </row>
    <row r="206" spans="1:17" ht="18.95" customHeight="1" x14ac:dyDescent="0.2">
      <c r="A206" s="13" t="s">
        <v>42</v>
      </c>
      <c r="B206" s="14" t="str">
        <f t="shared" si="26"/>
        <v>249</v>
      </c>
      <c r="C206" s="223" t="s">
        <v>69</v>
      </c>
      <c r="D206" s="217" t="s">
        <v>68</v>
      </c>
      <c r="E206" s="64" t="str">
        <f t="shared" si="27"/>
        <v>249</v>
      </c>
      <c r="F206" s="29" t="str">
        <f t="shared" si="25"/>
        <v>ΑΧΑΪΑ</v>
      </c>
      <c r="G206" s="30" t="s">
        <v>147</v>
      </c>
      <c r="H206" s="31" t="s">
        <v>7</v>
      </c>
      <c r="I206" s="35" t="s">
        <v>9</v>
      </c>
      <c r="J206" s="167">
        <v>65</v>
      </c>
      <c r="K206" s="168">
        <f>SUM(J205:J208)</f>
        <v>134</v>
      </c>
      <c r="L206" s="1454">
        <v>4</v>
      </c>
      <c r="M206" s="170"/>
      <c r="N206" s="171" t="s">
        <v>325</v>
      </c>
      <c r="O206" s="1307" t="s">
        <v>581</v>
      </c>
      <c r="P206" s="532">
        <v>2610432865</v>
      </c>
      <c r="Q206" s="172" t="s">
        <v>326</v>
      </c>
    </row>
    <row r="207" spans="1:17" ht="18.95" customHeight="1" x14ac:dyDescent="0.2">
      <c r="A207" s="13" t="s">
        <v>42</v>
      </c>
      <c r="B207" s="14" t="str">
        <f t="shared" si="26"/>
        <v>249</v>
      </c>
      <c r="C207" s="223" t="s">
        <v>69</v>
      </c>
      <c r="D207" s="217" t="s">
        <v>68</v>
      </c>
      <c r="E207" s="64" t="str">
        <f t="shared" si="27"/>
        <v>249</v>
      </c>
      <c r="F207" s="29" t="str">
        <f t="shared" si="25"/>
        <v>ΑΧΑΪΑ</v>
      </c>
      <c r="G207" s="30" t="s">
        <v>147</v>
      </c>
      <c r="H207" s="31" t="s">
        <v>6</v>
      </c>
      <c r="I207" s="35" t="s">
        <v>8</v>
      </c>
      <c r="J207" s="185">
        <v>4</v>
      </c>
      <c r="K207" s="186"/>
      <c r="L207" s="187"/>
      <c r="M207" s="188">
        <v>1</v>
      </c>
      <c r="N207" s="479"/>
      <c r="O207" s="1307"/>
      <c r="P207" s="532"/>
      <c r="Q207" s="172"/>
    </row>
    <row r="208" spans="1:17" ht="18.95" customHeight="1" thickBot="1" x14ac:dyDescent="0.25">
      <c r="A208" s="13" t="s">
        <v>42</v>
      </c>
      <c r="B208" s="14" t="str">
        <f t="shared" si="26"/>
        <v>249</v>
      </c>
      <c r="C208" s="223" t="s">
        <v>69</v>
      </c>
      <c r="D208" s="217" t="s">
        <v>68</v>
      </c>
      <c r="E208" s="68" t="str">
        <f t="shared" si="27"/>
        <v>249</v>
      </c>
      <c r="F208" s="69" t="str">
        <f t="shared" si="25"/>
        <v>ΑΧΑΪΑ</v>
      </c>
      <c r="G208" s="70" t="s">
        <v>147</v>
      </c>
      <c r="H208" s="71" t="s">
        <v>6</v>
      </c>
      <c r="I208" s="72" t="s">
        <v>9</v>
      </c>
      <c r="J208" s="1287">
        <v>57</v>
      </c>
      <c r="K208" s="224"/>
      <c r="L208" s="1288">
        <v>4</v>
      </c>
      <c r="M208" s="1289"/>
      <c r="N208" s="527"/>
      <c r="O208" s="1343"/>
      <c r="P208" s="1355"/>
      <c r="Q208" s="340"/>
    </row>
    <row r="209" spans="1:17" ht="12" customHeight="1" x14ac:dyDescent="0.2">
      <c r="A209" s="13" t="s">
        <v>42</v>
      </c>
      <c r="B209" s="14" t="str">
        <f t="shared" si="23"/>
        <v>249</v>
      </c>
      <c r="C209" s="207" t="s">
        <v>69</v>
      </c>
      <c r="D209" s="217" t="s">
        <v>68</v>
      </c>
      <c r="E209" s="85" t="str">
        <f t="shared" si="24"/>
        <v>249</v>
      </c>
      <c r="F209" s="86" t="str">
        <f t="shared" si="25"/>
        <v>ΑΧΑΪΑ</v>
      </c>
      <c r="G209" s="87" t="s">
        <v>148</v>
      </c>
      <c r="H209" s="88" t="s">
        <v>3</v>
      </c>
      <c r="I209" s="89" t="s">
        <v>8</v>
      </c>
      <c r="J209" s="225">
        <v>2</v>
      </c>
      <c r="K209" s="176"/>
      <c r="L209" s="226"/>
      <c r="M209" s="227">
        <v>1</v>
      </c>
      <c r="N209" s="495"/>
      <c r="O209" s="550"/>
      <c r="P209" s="537"/>
      <c r="Q209" s="229"/>
    </row>
    <row r="210" spans="1:17" ht="12" customHeight="1" x14ac:dyDescent="0.2">
      <c r="A210" s="13" t="s">
        <v>42</v>
      </c>
      <c r="B210" s="14" t="str">
        <f t="shared" si="23"/>
        <v>249</v>
      </c>
      <c r="C210" s="207" t="s">
        <v>69</v>
      </c>
      <c r="D210" s="217" t="s">
        <v>68</v>
      </c>
      <c r="E210" s="64" t="str">
        <f t="shared" si="24"/>
        <v>249</v>
      </c>
      <c r="F210" s="29" t="str">
        <f t="shared" si="25"/>
        <v>ΑΧΑΪΑ</v>
      </c>
      <c r="G210" s="30" t="s">
        <v>148</v>
      </c>
      <c r="H210" s="31" t="s">
        <v>3</v>
      </c>
      <c r="I210" s="35" t="s">
        <v>9</v>
      </c>
      <c r="J210" s="167">
        <v>11</v>
      </c>
      <c r="K210" s="168"/>
      <c r="L210" s="169">
        <v>1</v>
      </c>
      <c r="M210" s="170"/>
      <c r="N210" s="479"/>
      <c r="O210" s="1307"/>
      <c r="P210" s="532"/>
      <c r="Q210" s="172"/>
    </row>
    <row r="211" spans="1:17" ht="12" customHeight="1" x14ac:dyDescent="0.2">
      <c r="A211" s="13" t="s">
        <v>42</v>
      </c>
      <c r="B211" s="14" t="str">
        <f t="shared" si="23"/>
        <v>249</v>
      </c>
      <c r="C211" s="223" t="s">
        <v>69</v>
      </c>
      <c r="D211" s="221" t="s">
        <v>68</v>
      </c>
      <c r="E211" s="64" t="str">
        <f t="shared" si="24"/>
        <v>249</v>
      </c>
      <c r="F211" s="29" t="str">
        <f t="shared" si="25"/>
        <v>ΑΧΑΪΑ</v>
      </c>
      <c r="G211" s="30" t="s">
        <v>148</v>
      </c>
      <c r="H211" s="31" t="s">
        <v>3</v>
      </c>
      <c r="I211" s="35" t="s">
        <v>10</v>
      </c>
      <c r="J211" s="167">
        <v>2</v>
      </c>
      <c r="K211" s="168">
        <f>SUM(J209:J214)</f>
        <v>136</v>
      </c>
      <c r="L211" s="169"/>
      <c r="M211" s="230">
        <v>1</v>
      </c>
      <c r="N211" s="171" t="s">
        <v>562</v>
      </c>
      <c r="O211" s="1307" t="s">
        <v>580</v>
      </c>
      <c r="P211" s="532">
        <v>2610431359</v>
      </c>
      <c r="Q211" s="172" t="s">
        <v>502</v>
      </c>
    </row>
    <row r="212" spans="1:17" ht="12" customHeight="1" x14ac:dyDescent="0.2">
      <c r="A212" s="13" t="s">
        <v>42</v>
      </c>
      <c r="B212" s="14" t="str">
        <f>LEFT(A212,3)</f>
        <v>249</v>
      </c>
      <c r="C212" s="223" t="s">
        <v>69</v>
      </c>
      <c r="D212" s="217" t="s">
        <v>68</v>
      </c>
      <c r="E212" s="64" t="str">
        <f>B212</f>
        <v>249</v>
      </c>
      <c r="F212" s="29" t="str">
        <f t="shared" si="25"/>
        <v>ΑΧΑΪΑ</v>
      </c>
      <c r="G212" s="30" t="s">
        <v>148</v>
      </c>
      <c r="H212" s="31" t="s">
        <v>5</v>
      </c>
      <c r="I212" s="35" t="s">
        <v>8</v>
      </c>
      <c r="J212" s="167">
        <v>25</v>
      </c>
      <c r="K212" s="168"/>
      <c r="L212" s="169"/>
      <c r="M212" s="170">
        <v>2</v>
      </c>
      <c r="N212" s="479"/>
      <c r="O212" s="1307"/>
      <c r="P212" s="532"/>
      <c r="Q212" s="172"/>
    </row>
    <row r="213" spans="1:17" ht="12" customHeight="1" x14ac:dyDescent="0.2">
      <c r="A213" s="13" t="s">
        <v>42</v>
      </c>
      <c r="B213" s="14" t="str">
        <f>LEFT(A213,3)</f>
        <v>249</v>
      </c>
      <c r="C213" s="223" t="s">
        <v>69</v>
      </c>
      <c r="D213" s="217" t="s">
        <v>68</v>
      </c>
      <c r="E213" s="64" t="str">
        <f>B213</f>
        <v>249</v>
      </c>
      <c r="F213" s="29" t="str">
        <f t="shared" si="25"/>
        <v>ΑΧΑΪΑ</v>
      </c>
      <c r="G213" s="30" t="s">
        <v>148</v>
      </c>
      <c r="H213" s="31" t="s">
        <v>5</v>
      </c>
      <c r="I213" s="35" t="s">
        <v>9</v>
      </c>
      <c r="J213" s="167">
        <v>77</v>
      </c>
      <c r="K213" s="168"/>
      <c r="L213" s="169">
        <v>5</v>
      </c>
      <c r="M213" s="170"/>
      <c r="N213" s="479"/>
      <c r="O213" s="1307"/>
      <c r="P213" s="532"/>
      <c r="Q213" s="172"/>
    </row>
    <row r="214" spans="1:17" ht="12" customHeight="1" thickBot="1" x14ac:dyDescent="0.25">
      <c r="A214" s="13" t="s">
        <v>42</v>
      </c>
      <c r="B214" s="14" t="str">
        <f>LEFT(A214,3)</f>
        <v>249</v>
      </c>
      <c r="C214" s="223" t="s">
        <v>69</v>
      </c>
      <c r="D214" s="217" t="s">
        <v>68</v>
      </c>
      <c r="E214" s="82" t="str">
        <f>B214</f>
        <v>249</v>
      </c>
      <c r="F214" s="49" t="str">
        <f t="shared" si="25"/>
        <v>ΑΧΑΪΑ</v>
      </c>
      <c r="G214" s="50" t="s">
        <v>148</v>
      </c>
      <c r="H214" s="51" t="s">
        <v>5</v>
      </c>
      <c r="I214" s="52" t="s">
        <v>10</v>
      </c>
      <c r="J214" s="231">
        <v>19</v>
      </c>
      <c r="K214" s="168"/>
      <c r="L214" s="212"/>
      <c r="M214" s="233">
        <v>2</v>
      </c>
      <c r="N214" s="486"/>
      <c r="O214" s="1342"/>
      <c r="P214" s="1290"/>
      <c r="Q214" s="199"/>
    </row>
    <row r="215" spans="1:17" ht="12" customHeight="1" thickTop="1" x14ac:dyDescent="0.2">
      <c r="A215" s="13" t="s">
        <v>21</v>
      </c>
      <c r="B215" s="14" t="str">
        <f t="shared" si="23"/>
        <v>263</v>
      </c>
      <c r="C215" s="223" t="s">
        <v>69</v>
      </c>
      <c r="D215" s="214" t="s">
        <v>73</v>
      </c>
      <c r="E215" s="182" t="str">
        <f t="shared" si="24"/>
        <v>263</v>
      </c>
      <c r="F215" s="58" t="str">
        <f t="shared" ref="F215:F224" si="28">RIGHT(A215,LEN(A215)-5)</f>
        <v>ΑΙΤΩΛ/ΝΑΝΙΑ</v>
      </c>
      <c r="G215" s="59" t="str">
        <f t="shared" ref="G215:G264" si="29">CONCATENATE(E215,"Α")</f>
        <v>263Α</v>
      </c>
      <c r="H215" s="60" t="s">
        <v>3</v>
      </c>
      <c r="I215" s="61" t="s">
        <v>8</v>
      </c>
      <c r="J215" s="62">
        <v>1</v>
      </c>
      <c r="K215" s="63"/>
      <c r="L215" s="100"/>
      <c r="M215" s="101">
        <v>1</v>
      </c>
      <c r="N215" s="452"/>
      <c r="O215" s="1340"/>
      <c r="P215" s="1341"/>
      <c r="Q215" s="300"/>
    </row>
    <row r="216" spans="1:17" ht="12" customHeight="1" x14ac:dyDescent="0.2">
      <c r="A216" s="13" t="s">
        <v>21</v>
      </c>
      <c r="B216" s="14" t="str">
        <f t="shared" si="23"/>
        <v>263</v>
      </c>
      <c r="C216" s="223" t="s">
        <v>69</v>
      </c>
      <c r="D216" s="217" t="s">
        <v>73</v>
      </c>
      <c r="E216" s="82" t="str">
        <f t="shared" si="24"/>
        <v>263</v>
      </c>
      <c r="F216" s="18" t="str">
        <f t="shared" si="28"/>
        <v>ΑΙΤΩΛ/ΝΑΝΙΑ</v>
      </c>
      <c r="G216" s="30" t="str">
        <f t="shared" si="29"/>
        <v>263Α</v>
      </c>
      <c r="H216" s="20" t="s">
        <v>3</v>
      </c>
      <c r="I216" s="21" t="s">
        <v>9</v>
      </c>
      <c r="J216" s="110">
        <v>2</v>
      </c>
      <c r="K216" s="66"/>
      <c r="L216" s="112">
        <v>1</v>
      </c>
      <c r="M216" s="113"/>
      <c r="N216" s="461"/>
      <c r="O216" s="1383"/>
      <c r="P216" s="1338"/>
      <c r="Q216" s="219"/>
    </row>
    <row r="217" spans="1:17" ht="12" customHeight="1" x14ac:dyDescent="0.2">
      <c r="A217" s="13" t="s">
        <v>21</v>
      </c>
      <c r="B217" s="14" t="str">
        <f t="shared" si="23"/>
        <v>263</v>
      </c>
      <c r="C217" s="223" t="s">
        <v>69</v>
      </c>
      <c r="D217" s="217" t="s">
        <v>73</v>
      </c>
      <c r="E217" s="82" t="str">
        <f t="shared" si="24"/>
        <v>263</v>
      </c>
      <c r="F217" s="29" t="str">
        <f t="shared" si="28"/>
        <v>ΑΙΤΩΛ/ΝΑΝΙΑ</v>
      </c>
      <c r="G217" s="30" t="str">
        <f t="shared" si="29"/>
        <v>263Α</v>
      </c>
      <c r="H217" s="31" t="s">
        <v>4</v>
      </c>
      <c r="I217" s="35" t="s">
        <v>8</v>
      </c>
      <c r="J217" s="167">
        <v>11</v>
      </c>
      <c r="K217" s="168"/>
      <c r="L217" s="169"/>
      <c r="M217" s="170">
        <v>1</v>
      </c>
      <c r="N217" s="479"/>
      <c r="O217" s="1383"/>
      <c r="P217" s="532"/>
      <c r="Q217" s="172"/>
    </row>
    <row r="218" spans="1:17" ht="12" customHeight="1" x14ac:dyDescent="0.2">
      <c r="A218" s="13" t="s">
        <v>21</v>
      </c>
      <c r="B218" s="14" t="str">
        <f t="shared" si="23"/>
        <v>263</v>
      </c>
      <c r="C218" s="223" t="s">
        <v>69</v>
      </c>
      <c r="D218" s="217" t="s">
        <v>73</v>
      </c>
      <c r="E218" s="82" t="str">
        <f t="shared" si="24"/>
        <v>263</v>
      </c>
      <c r="F218" s="29" t="str">
        <f t="shared" si="28"/>
        <v>ΑΙΤΩΛ/ΝΑΝΙΑ</v>
      </c>
      <c r="G218" s="30" t="str">
        <f t="shared" si="29"/>
        <v>263Α</v>
      </c>
      <c r="H218" s="31" t="s">
        <v>4</v>
      </c>
      <c r="I218" s="35" t="s">
        <v>9</v>
      </c>
      <c r="J218" s="167">
        <v>22</v>
      </c>
      <c r="K218" s="168"/>
      <c r="L218" s="169">
        <v>2</v>
      </c>
      <c r="M218" s="170"/>
      <c r="N218" s="479"/>
      <c r="O218" s="1383"/>
      <c r="P218" s="532"/>
      <c r="Q218" s="172"/>
    </row>
    <row r="219" spans="1:17" ht="12" customHeight="1" x14ac:dyDescent="0.2">
      <c r="A219" s="13" t="s">
        <v>21</v>
      </c>
      <c r="B219" s="14" t="str">
        <f t="shared" si="23"/>
        <v>263</v>
      </c>
      <c r="C219" s="223" t="s">
        <v>69</v>
      </c>
      <c r="D219" s="217" t="s">
        <v>73</v>
      </c>
      <c r="E219" s="82" t="str">
        <f t="shared" si="24"/>
        <v>263</v>
      </c>
      <c r="F219" s="29" t="str">
        <f t="shared" si="28"/>
        <v>ΑΙΤΩΛ/ΝΑΝΙΑ</v>
      </c>
      <c r="G219" s="30" t="str">
        <f t="shared" si="29"/>
        <v>263Α</v>
      </c>
      <c r="H219" s="31" t="s">
        <v>5</v>
      </c>
      <c r="I219" s="35" t="s">
        <v>8</v>
      </c>
      <c r="J219" s="167">
        <v>22</v>
      </c>
      <c r="K219" s="168">
        <f>SUM(J215:J224)</f>
        <v>146</v>
      </c>
      <c r="L219" s="169"/>
      <c r="M219" s="170">
        <v>2</v>
      </c>
      <c r="N219" s="171" t="s">
        <v>212</v>
      </c>
      <c r="O219" s="1383" t="s">
        <v>503</v>
      </c>
      <c r="P219" s="532" t="s">
        <v>504</v>
      </c>
      <c r="Q219" s="172" t="s">
        <v>192</v>
      </c>
    </row>
    <row r="220" spans="1:17" ht="12" customHeight="1" x14ac:dyDescent="0.2">
      <c r="A220" s="13" t="s">
        <v>21</v>
      </c>
      <c r="B220" s="14" t="str">
        <f t="shared" si="23"/>
        <v>263</v>
      </c>
      <c r="C220" s="223" t="s">
        <v>69</v>
      </c>
      <c r="D220" s="221" t="s">
        <v>73</v>
      </c>
      <c r="E220" s="82" t="str">
        <f t="shared" si="24"/>
        <v>263</v>
      </c>
      <c r="F220" s="29" t="str">
        <f t="shared" si="28"/>
        <v>ΑΙΤΩΛ/ΝΑΝΙΑ</v>
      </c>
      <c r="G220" s="30" t="str">
        <f t="shared" si="29"/>
        <v>263Α</v>
      </c>
      <c r="H220" s="31" t="s">
        <v>5</v>
      </c>
      <c r="I220" s="35" t="s">
        <v>9</v>
      </c>
      <c r="J220" s="167">
        <v>35</v>
      </c>
      <c r="K220" s="168"/>
      <c r="L220" s="1431">
        <v>2</v>
      </c>
      <c r="M220" s="170"/>
      <c r="N220" s="479">
        <v>2</v>
      </c>
      <c r="O220" s="1383"/>
      <c r="P220" s="532"/>
      <c r="Q220" s="172"/>
    </row>
    <row r="221" spans="1:17" ht="12" customHeight="1" x14ac:dyDescent="0.2">
      <c r="A221" s="13" t="s">
        <v>21</v>
      </c>
      <c r="B221" s="14" t="str">
        <f t="shared" si="23"/>
        <v>263</v>
      </c>
      <c r="C221" s="223" t="s">
        <v>69</v>
      </c>
      <c r="D221" s="217" t="s">
        <v>73</v>
      </c>
      <c r="E221" s="82" t="str">
        <f t="shared" si="24"/>
        <v>263</v>
      </c>
      <c r="F221" s="29" t="str">
        <f t="shared" si="28"/>
        <v>ΑΙΤΩΛ/ΝΑΝΙΑ</v>
      </c>
      <c r="G221" s="30" t="str">
        <f t="shared" si="29"/>
        <v>263Α</v>
      </c>
      <c r="H221" s="31" t="s">
        <v>7</v>
      </c>
      <c r="I221" s="35" t="s">
        <v>8</v>
      </c>
      <c r="J221" s="167">
        <v>2</v>
      </c>
      <c r="K221" s="168"/>
      <c r="L221" s="210"/>
      <c r="M221" s="211">
        <v>1</v>
      </c>
      <c r="N221" s="479"/>
      <c r="O221" s="1383"/>
      <c r="P221" s="532"/>
      <c r="Q221" s="172"/>
    </row>
    <row r="222" spans="1:17" ht="12" customHeight="1" x14ac:dyDescent="0.2">
      <c r="A222" s="13" t="s">
        <v>21</v>
      </c>
      <c r="B222" s="14" t="str">
        <f t="shared" si="23"/>
        <v>263</v>
      </c>
      <c r="C222" s="223" t="s">
        <v>69</v>
      </c>
      <c r="D222" s="217" t="s">
        <v>73</v>
      </c>
      <c r="E222" s="82" t="str">
        <f t="shared" si="24"/>
        <v>263</v>
      </c>
      <c r="F222" s="29" t="str">
        <f t="shared" si="28"/>
        <v>ΑΙΤΩΛ/ΝΑΝΙΑ</v>
      </c>
      <c r="G222" s="30" t="str">
        <f t="shared" si="29"/>
        <v>263Α</v>
      </c>
      <c r="H222" s="31" t="s">
        <v>7</v>
      </c>
      <c r="I222" s="35" t="s">
        <v>9</v>
      </c>
      <c r="J222" s="167">
        <v>24</v>
      </c>
      <c r="K222" s="168"/>
      <c r="L222" s="169">
        <v>2</v>
      </c>
      <c r="M222" s="170"/>
      <c r="N222" s="479"/>
      <c r="O222" s="1383"/>
      <c r="P222" s="532"/>
      <c r="Q222" s="172"/>
    </row>
    <row r="223" spans="1:17" ht="12" customHeight="1" x14ac:dyDescent="0.2">
      <c r="A223" s="13" t="s">
        <v>21</v>
      </c>
      <c r="B223" s="14" t="str">
        <f t="shared" si="23"/>
        <v>263</v>
      </c>
      <c r="C223" s="223" t="s">
        <v>69</v>
      </c>
      <c r="D223" s="217" t="s">
        <v>73</v>
      </c>
      <c r="E223" s="82" t="str">
        <f t="shared" si="24"/>
        <v>263</v>
      </c>
      <c r="F223" s="49" t="str">
        <f t="shared" si="28"/>
        <v>ΑΙΤΩΛ/ΝΑΝΙΑ</v>
      </c>
      <c r="G223" s="30" t="str">
        <f t="shared" si="29"/>
        <v>263Α</v>
      </c>
      <c r="H223" s="51" t="s">
        <v>6</v>
      </c>
      <c r="I223" s="52" t="s">
        <v>8</v>
      </c>
      <c r="J223" s="197">
        <v>9</v>
      </c>
      <c r="K223" s="186"/>
      <c r="L223" s="198"/>
      <c r="M223" s="204">
        <v>1</v>
      </c>
      <c r="N223" s="486"/>
      <c r="O223" s="1383"/>
      <c r="P223" s="1290"/>
      <c r="Q223" s="199"/>
    </row>
    <row r="224" spans="1:17" ht="12" customHeight="1" thickBot="1" x14ac:dyDescent="0.25">
      <c r="A224" s="13" t="s">
        <v>21</v>
      </c>
      <c r="B224" s="14" t="str">
        <f t="shared" si="23"/>
        <v>263</v>
      </c>
      <c r="C224" s="223" t="s">
        <v>69</v>
      </c>
      <c r="D224" s="240" t="s">
        <v>73</v>
      </c>
      <c r="E224" s="125" t="str">
        <f t="shared" si="24"/>
        <v>263</v>
      </c>
      <c r="F224" s="126" t="str">
        <f t="shared" si="28"/>
        <v>ΑΙΤΩΛ/ΝΑΝΙΑ</v>
      </c>
      <c r="G224" s="145" t="str">
        <f t="shared" si="29"/>
        <v>263Α</v>
      </c>
      <c r="H224" s="127" t="s">
        <v>6</v>
      </c>
      <c r="I224" s="128" t="s">
        <v>9</v>
      </c>
      <c r="J224" s="200">
        <v>18</v>
      </c>
      <c r="K224" s="189"/>
      <c r="L224" s="201">
        <v>2</v>
      </c>
      <c r="M224" s="202"/>
      <c r="N224" s="488"/>
      <c r="O224" s="1348"/>
      <c r="P224" s="1351"/>
      <c r="Q224" s="203"/>
    </row>
    <row r="225" spans="1:17" ht="12" customHeight="1" thickTop="1" x14ac:dyDescent="0.2">
      <c r="A225" s="13" t="s">
        <v>19</v>
      </c>
      <c r="B225" s="14" t="str">
        <f t="shared" si="23"/>
        <v>257</v>
      </c>
      <c r="C225" s="181" t="s">
        <v>71</v>
      </c>
      <c r="D225" s="99" t="s">
        <v>70</v>
      </c>
      <c r="E225" s="190" t="str">
        <f t="shared" si="24"/>
        <v>257</v>
      </c>
      <c r="F225" s="18" t="str">
        <f t="shared" ref="F225:F256" si="30">RIGHT(A225,LEN(A225)-5)</f>
        <v>ΜΕΣΣΗΝΙΑ</v>
      </c>
      <c r="G225" s="19" t="str">
        <f t="shared" si="29"/>
        <v>257Α</v>
      </c>
      <c r="H225" s="20" t="s">
        <v>3</v>
      </c>
      <c r="I225" s="21" t="s">
        <v>8</v>
      </c>
      <c r="J225" s="175">
        <v>1</v>
      </c>
      <c r="K225" s="163"/>
      <c r="L225" s="177"/>
      <c r="M225" s="178">
        <v>1</v>
      </c>
      <c r="N225" s="482"/>
      <c r="O225" s="1383"/>
      <c r="P225" s="538"/>
      <c r="Q225" s="180"/>
    </row>
    <row r="226" spans="1:17" ht="12" customHeight="1" x14ac:dyDescent="0.2">
      <c r="A226" s="13" t="s">
        <v>19</v>
      </c>
      <c r="B226" s="14" t="str">
        <f t="shared" si="23"/>
        <v>257</v>
      </c>
      <c r="C226" s="183" t="s">
        <v>71</v>
      </c>
      <c r="D226" s="16" t="s">
        <v>70</v>
      </c>
      <c r="E226" s="82" t="str">
        <f t="shared" si="24"/>
        <v>257</v>
      </c>
      <c r="F226" s="18" t="str">
        <f t="shared" si="30"/>
        <v>ΜΕΣΣΗΝΙΑ</v>
      </c>
      <c r="G226" s="30" t="str">
        <f t="shared" si="29"/>
        <v>257Α</v>
      </c>
      <c r="H226" s="20" t="s">
        <v>3</v>
      </c>
      <c r="I226" s="21" t="s">
        <v>9</v>
      </c>
      <c r="J226" s="175">
        <v>9</v>
      </c>
      <c r="K226" s="168"/>
      <c r="L226" s="177">
        <v>1</v>
      </c>
      <c r="M226" s="178"/>
      <c r="N226" s="482"/>
      <c r="O226" s="1383"/>
      <c r="P226" s="538"/>
      <c r="Q226" s="180"/>
    </row>
    <row r="227" spans="1:17" ht="12" customHeight="1" x14ac:dyDescent="0.2">
      <c r="A227" s="13" t="s">
        <v>19</v>
      </c>
      <c r="B227" s="14" t="str">
        <f t="shared" si="23"/>
        <v>257</v>
      </c>
      <c r="C227" s="183" t="s">
        <v>71</v>
      </c>
      <c r="D227" s="16" t="s">
        <v>70</v>
      </c>
      <c r="E227" s="82" t="str">
        <f t="shared" si="24"/>
        <v>257</v>
      </c>
      <c r="F227" s="29" t="str">
        <f t="shared" si="30"/>
        <v>ΜΕΣΣΗΝΙΑ</v>
      </c>
      <c r="G227" s="30" t="str">
        <f t="shared" si="29"/>
        <v>257Α</v>
      </c>
      <c r="H227" s="31" t="s">
        <v>4</v>
      </c>
      <c r="I227" s="35" t="s">
        <v>8</v>
      </c>
      <c r="J227" s="65">
        <v>5</v>
      </c>
      <c r="K227" s="66"/>
      <c r="L227" s="103"/>
      <c r="M227" s="104">
        <v>1</v>
      </c>
      <c r="N227" s="455"/>
      <c r="O227" s="1383"/>
      <c r="P227" s="532"/>
      <c r="Q227" s="172"/>
    </row>
    <row r="228" spans="1:17" ht="12" customHeight="1" x14ac:dyDescent="0.2">
      <c r="A228" s="13" t="s">
        <v>19</v>
      </c>
      <c r="B228" s="14" t="str">
        <f t="shared" si="23"/>
        <v>257</v>
      </c>
      <c r="C228" s="183" t="s">
        <v>71</v>
      </c>
      <c r="D228" s="16" t="s">
        <v>70</v>
      </c>
      <c r="E228" s="82" t="str">
        <f t="shared" si="24"/>
        <v>257</v>
      </c>
      <c r="F228" s="29" t="str">
        <f t="shared" si="30"/>
        <v>ΜΕΣΣΗΝΙΑ</v>
      </c>
      <c r="G228" s="30" t="str">
        <f t="shared" si="29"/>
        <v>257Α</v>
      </c>
      <c r="H228" s="31" t="s">
        <v>4</v>
      </c>
      <c r="I228" s="35" t="s">
        <v>9</v>
      </c>
      <c r="J228" s="65">
        <v>37</v>
      </c>
      <c r="K228" s="66"/>
      <c r="L228" s="103">
        <v>3</v>
      </c>
      <c r="M228" s="104"/>
      <c r="N228" s="455"/>
      <c r="O228" s="1383"/>
      <c r="P228" s="532"/>
      <c r="Q228" s="172"/>
    </row>
    <row r="229" spans="1:17" ht="12" customHeight="1" thickBot="1" x14ac:dyDescent="0.25">
      <c r="A229" s="13" t="s">
        <v>19</v>
      </c>
      <c r="B229" s="14" t="str">
        <f t="shared" si="23"/>
        <v>257</v>
      </c>
      <c r="C229" s="183" t="s">
        <v>71</v>
      </c>
      <c r="D229" s="42" t="s">
        <v>70</v>
      </c>
      <c r="E229" s="82" t="str">
        <f t="shared" si="24"/>
        <v>257</v>
      </c>
      <c r="F229" s="29" t="str">
        <f t="shared" si="30"/>
        <v>ΜΕΣΣΗΝΙΑ</v>
      </c>
      <c r="G229" s="30" t="str">
        <f t="shared" si="29"/>
        <v>257Α</v>
      </c>
      <c r="H229" s="31" t="s">
        <v>5</v>
      </c>
      <c r="I229" s="35" t="s">
        <v>8</v>
      </c>
      <c r="J229" s="65">
        <v>17</v>
      </c>
      <c r="K229" s="66">
        <f>SUM(J225:J234)</f>
        <v>157</v>
      </c>
      <c r="L229" s="103"/>
      <c r="M229" s="104">
        <v>2</v>
      </c>
      <c r="N229" s="1380" t="s">
        <v>331</v>
      </c>
      <c r="O229" s="1383" t="s">
        <v>582</v>
      </c>
      <c r="P229" s="532">
        <v>2721021142</v>
      </c>
      <c r="Q229" s="172" t="s">
        <v>330</v>
      </c>
    </row>
    <row r="230" spans="1:17" ht="12" customHeight="1" x14ac:dyDescent="0.2">
      <c r="A230" s="13" t="s">
        <v>19</v>
      </c>
      <c r="B230" s="14" t="str">
        <f t="shared" si="23"/>
        <v>257</v>
      </c>
      <c r="C230" s="183" t="s">
        <v>71</v>
      </c>
      <c r="D230" s="16" t="s">
        <v>70</v>
      </c>
      <c r="E230" s="82" t="str">
        <f t="shared" si="24"/>
        <v>257</v>
      </c>
      <c r="F230" s="29" t="str">
        <f t="shared" si="30"/>
        <v>ΜΕΣΣΗΝΙΑ</v>
      </c>
      <c r="G230" s="30" t="str">
        <f t="shared" si="29"/>
        <v>257Α</v>
      </c>
      <c r="H230" s="31" t="s">
        <v>5</v>
      </c>
      <c r="I230" s="35" t="s">
        <v>9</v>
      </c>
      <c r="J230" s="65">
        <v>47</v>
      </c>
      <c r="K230" s="66"/>
      <c r="L230" s="1435">
        <v>4</v>
      </c>
      <c r="M230" s="104"/>
      <c r="N230" s="455"/>
      <c r="O230" s="1383"/>
      <c r="P230" s="532"/>
      <c r="Q230" s="172"/>
    </row>
    <row r="231" spans="1:17" ht="12" customHeight="1" x14ac:dyDescent="0.2">
      <c r="A231" s="13" t="s">
        <v>19</v>
      </c>
      <c r="B231" s="14" t="str">
        <f t="shared" si="23"/>
        <v>257</v>
      </c>
      <c r="C231" s="183" t="s">
        <v>71</v>
      </c>
      <c r="D231" s="16" t="s">
        <v>70</v>
      </c>
      <c r="E231" s="82" t="str">
        <f t="shared" si="24"/>
        <v>257</v>
      </c>
      <c r="F231" s="29" t="str">
        <f t="shared" si="30"/>
        <v>ΜΕΣΣΗΝΙΑ</v>
      </c>
      <c r="G231" s="30" t="str">
        <f t="shared" si="29"/>
        <v>257Α</v>
      </c>
      <c r="H231" s="31" t="s">
        <v>7</v>
      </c>
      <c r="I231" s="35" t="s">
        <v>8</v>
      </c>
      <c r="J231" s="65">
        <v>1</v>
      </c>
      <c r="K231" s="66"/>
      <c r="L231" s="103"/>
      <c r="M231" s="104">
        <v>1</v>
      </c>
      <c r="N231" s="455"/>
      <c r="O231" s="1383"/>
      <c r="P231" s="532"/>
      <c r="Q231" s="172"/>
    </row>
    <row r="232" spans="1:17" ht="12" customHeight="1" x14ac:dyDescent="0.2">
      <c r="A232" s="13" t="s">
        <v>19</v>
      </c>
      <c r="B232" s="14" t="str">
        <f t="shared" si="23"/>
        <v>257</v>
      </c>
      <c r="C232" s="183" t="s">
        <v>71</v>
      </c>
      <c r="D232" s="16" t="s">
        <v>70</v>
      </c>
      <c r="E232" s="82" t="str">
        <f t="shared" si="24"/>
        <v>257</v>
      </c>
      <c r="F232" s="29" t="str">
        <f t="shared" si="30"/>
        <v>ΜΕΣΣΗΝΙΑ</v>
      </c>
      <c r="G232" s="30" t="str">
        <f t="shared" si="29"/>
        <v>257Α</v>
      </c>
      <c r="H232" s="31" t="s">
        <v>7</v>
      </c>
      <c r="I232" s="35" t="s">
        <v>9</v>
      </c>
      <c r="J232" s="65">
        <v>11</v>
      </c>
      <c r="K232" s="66"/>
      <c r="L232" s="103">
        <v>1</v>
      </c>
      <c r="M232" s="104"/>
      <c r="N232" s="455"/>
      <c r="O232" s="1383"/>
      <c r="P232" s="532"/>
      <c r="Q232" s="172"/>
    </row>
    <row r="233" spans="1:17" ht="12" customHeight="1" x14ac:dyDescent="0.2">
      <c r="A233" s="13" t="s">
        <v>19</v>
      </c>
      <c r="B233" s="14" t="str">
        <f t="shared" si="23"/>
        <v>257</v>
      </c>
      <c r="C233" s="183" t="s">
        <v>71</v>
      </c>
      <c r="D233" s="16" t="s">
        <v>70</v>
      </c>
      <c r="E233" s="82" t="str">
        <f t="shared" si="24"/>
        <v>257</v>
      </c>
      <c r="F233" s="49" t="str">
        <f t="shared" si="30"/>
        <v>ΜΕΣΣΗΝΙΑ</v>
      </c>
      <c r="G233" s="30" t="str">
        <f t="shared" si="29"/>
        <v>257Α</v>
      </c>
      <c r="H233" s="51" t="s">
        <v>6</v>
      </c>
      <c r="I233" s="52" t="s">
        <v>8</v>
      </c>
      <c r="J233" s="83">
        <v>8</v>
      </c>
      <c r="K233" s="80"/>
      <c r="L233" s="140"/>
      <c r="M233" s="141">
        <v>1</v>
      </c>
      <c r="N233" s="456"/>
      <c r="O233" s="1383"/>
      <c r="P233" s="1290"/>
      <c r="Q233" s="199"/>
    </row>
    <row r="234" spans="1:17" ht="12" customHeight="1" thickBot="1" x14ac:dyDescent="0.25">
      <c r="A234" s="13" t="s">
        <v>19</v>
      </c>
      <c r="B234" s="14" t="str">
        <f t="shared" si="23"/>
        <v>257</v>
      </c>
      <c r="C234" s="183" t="s">
        <v>71</v>
      </c>
      <c r="D234" s="16" t="s">
        <v>70</v>
      </c>
      <c r="E234" s="82" t="str">
        <f t="shared" si="24"/>
        <v>257</v>
      </c>
      <c r="F234" s="49" t="str">
        <f t="shared" si="30"/>
        <v>ΜΕΣΣΗΝΙΑ</v>
      </c>
      <c r="G234" s="50" t="str">
        <f t="shared" si="29"/>
        <v>257Α</v>
      </c>
      <c r="H234" s="51" t="s">
        <v>6</v>
      </c>
      <c r="I234" s="52" t="s">
        <v>9</v>
      </c>
      <c r="J234" s="83">
        <v>21</v>
      </c>
      <c r="K234" s="130"/>
      <c r="L234" s="140">
        <v>2</v>
      </c>
      <c r="M234" s="141"/>
      <c r="N234" s="456"/>
      <c r="O234" s="1339"/>
      <c r="P234" s="1290"/>
      <c r="Q234" s="199"/>
    </row>
    <row r="235" spans="1:17" ht="12" customHeight="1" thickTop="1" x14ac:dyDescent="0.2">
      <c r="A235" s="13" t="s">
        <v>20</v>
      </c>
      <c r="B235" s="14" t="str">
        <f t="shared" ref="B235:B297" si="31">LEFT(A235,3)</f>
        <v>259</v>
      </c>
      <c r="C235" s="241" t="s">
        <v>71</v>
      </c>
      <c r="D235" s="99" t="s">
        <v>72</v>
      </c>
      <c r="E235" s="182" t="str">
        <f t="shared" si="24"/>
        <v>259</v>
      </c>
      <c r="F235" s="215" t="str">
        <f t="shared" si="30"/>
        <v>ΑΡΚΑΔΙΑ</v>
      </c>
      <c r="G235" s="59" t="str">
        <f t="shared" si="29"/>
        <v>259Α</v>
      </c>
      <c r="H235" s="155" t="s">
        <v>3</v>
      </c>
      <c r="I235" s="156" t="s">
        <v>8</v>
      </c>
      <c r="J235" s="157">
        <v>0</v>
      </c>
      <c r="K235" s="63"/>
      <c r="L235" s="158"/>
      <c r="M235" s="159">
        <v>0</v>
      </c>
      <c r="N235" s="475"/>
      <c r="O235" s="1340"/>
      <c r="P235" s="1349"/>
      <c r="Q235" s="160"/>
    </row>
    <row r="236" spans="1:17" ht="12" customHeight="1" x14ac:dyDescent="0.2">
      <c r="A236" s="13" t="s">
        <v>20</v>
      </c>
      <c r="B236" s="14" t="str">
        <f t="shared" si="31"/>
        <v>259</v>
      </c>
      <c r="C236" s="183" t="s">
        <v>71</v>
      </c>
      <c r="D236" s="16" t="s">
        <v>72</v>
      </c>
      <c r="E236" s="82" t="str">
        <f t="shared" si="24"/>
        <v>259</v>
      </c>
      <c r="F236" s="29" t="str">
        <f t="shared" si="30"/>
        <v>ΑΡΚΑΔΙΑ</v>
      </c>
      <c r="G236" s="30" t="str">
        <f t="shared" si="29"/>
        <v>259Α</v>
      </c>
      <c r="H236" s="31" t="s">
        <v>3</v>
      </c>
      <c r="I236" s="35" t="s">
        <v>9</v>
      </c>
      <c r="J236" s="65">
        <v>5</v>
      </c>
      <c r="K236" s="66"/>
      <c r="L236" s="103">
        <v>1</v>
      </c>
      <c r="M236" s="104"/>
      <c r="N236" s="455"/>
      <c r="O236" s="1383"/>
      <c r="P236" s="1382"/>
      <c r="Q236" s="1381"/>
    </row>
    <row r="237" spans="1:17" ht="12" customHeight="1" x14ac:dyDescent="0.2">
      <c r="A237" s="13" t="s">
        <v>20</v>
      </c>
      <c r="B237" s="14" t="str">
        <f t="shared" si="31"/>
        <v>259</v>
      </c>
      <c r="C237" s="183" t="s">
        <v>71</v>
      </c>
      <c r="D237" s="16" t="s">
        <v>72</v>
      </c>
      <c r="E237" s="82" t="str">
        <f t="shared" si="24"/>
        <v>259</v>
      </c>
      <c r="F237" s="29" t="str">
        <f t="shared" si="30"/>
        <v>ΑΡΚΑΔΙΑ</v>
      </c>
      <c r="G237" s="30" t="str">
        <f t="shared" si="29"/>
        <v>259Α</v>
      </c>
      <c r="H237" s="31" t="s">
        <v>4</v>
      </c>
      <c r="I237" s="35" t="s">
        <v>8</v>
      </c>
      <c r="J237" s="65">
        <v>22</v>
      </c>
      <c r="K237" s="66"/>
      <c r="L237" s="103"/>
      <c r="M237" s="104">
        <v>2</v>
      </c>
      <c r="N237" s="455"/>
      <c r="O237" s="1383"/>
      <c r="P237" s="1382"/>
      <c r="Q237" s="1381"/>
    </row>
    <row r="238" spans="1:17" ht="12" customHeight="1" x14ac:dyDescent="0.2">
      <c r="A238" s="13" t="s">
        <v>20</v>
      </c>
      <c r="B238" s="14" t="str">
        <f t="shared" si="31"/>
        <v>259</v>
      </c>
      <c r="C238" s="183" t="s">
        <v>71</v>
      </c>
      <c r="D238" s="16" t="s">
        <v>72</v>
      </c>
      <c r="E238" s="82" t="str">
        <f t="shared" si="24"/>
        <v>259</v>
      </c>
      <c r="F238" s="29" t="str">
        <f t="shared" si="30"/>
        <v>ΑΡΚΑΔΙΑ</v>
      </c>
      <c r="G238" s="30" t="str">
        <f t="shared" si="29"/>
        <v>259Α</v>
      </c>
      <c r="H238" s="31" t="s">
        <v>4</v>
      </c>
      <c r="I238" s="35" t="s">
        <v>9</v>
      </c>
      <c r="J238" s="65">
        <v>60</v>
      </c>
      <c r="K238" s="66"/>
      <c r="L238" s="103">
        <v>4</v>
      </c>
      <c r="M238" s="104"/>
      <c r="N238" s="455"/>
      <c r="O238" s="1383"/>
      <c r="P238" s="1382"/>
      <c r="Q238" s="1381"/>
    </row>
    <row r="239" spans="1:17" ht="12" customHeight="1" x14ac:dyDescent="0.2">
      <c r="A239" s="13" t="s">
        <v>20</v>
      </c>
      <c r="B239" s="14" t="str">
        <f t="shared" si="31"/>
        <v>259</v>
      </c>
      <c r="C239" s="183" t="s">
        <v>71</v>
      </c>
      <c r="D239" s="42" t="s">
        <v>72</v>
      </c>
      <c r="E239" s="82" t="str">
        <f t="shared" si="24"/>
        <v>259</v>
      </c>
      <c r="F239" s="29" t="str">
        <f t="shared" si="30"/>
        <v>ΑΡΚΑΔΙΑ</v>
      </c>
      <c r="G239" s="30" t="str">
        <f t="shared" si="29"/>
        <v>259Α</v>
      </c>
      <c r="H239" s="31" t="s">
        <v>5</v>
      </c>
      <c r="I239" s="35" t="s">
        <v>8</v>
      </c>
      <c r="J239" s="65">
        <v>24</v>
      </c>
      <c r="K239" s="66">
        <f>SUM(J235:J244)</f>
        <v>234</v>
      </c>
      <c r="L239" s="103"/>
      <c r="M239" s="104">
        <v>2</v>
      </c>
      <c r="N239" s="1380" t="s">
        <v>506</v>
      </c>
      <c r="O239" s="1383" t="s">
        <v>583</v>
      </c>
      <c r="P239" s="1382">
        <v>2710225969</v>
      </c>
      <c r="Q239" s="1381" t="s">
        <v>230</v>
      </c>
    </row>
    <row r="240" spans="1:17" ht="12" customHeight="1" x14ac:dyDescent="0.2">
      <c r="A240" s="13" t="s">
        <v>20</v>
      </c>
      <c r="B240" s="14" t="str">
        <f t="shared" si="31"/>
        <v>259</v>
      </c>
      <c r="C240" s="183" t="s">
        <v>71</v>
      </c>
      <c r="D240" s="16" t="s">
        <v>72</v>
      </c>
      <c r="E240" s="82" t="str">
        <f t="shared" si="24"/>
        <v>259</v>
      </c>
      <c r="F240" s="29" t="str">
        <f t="shared" si="30"/>
        <v>ΑΡΚΑΔΙΑ</v>
      </c>
      <c r="G240" s="30" t="str">
        <f t="shared" si="29"/>
        <v>259Α</v>
      </c>
      <c r="H240" s="31" t="s">
        <v>5</v>
      </c>
      <c r="I240" s="35" t="s">
        <v>9</v>
      </c>
      <c r="J240" s="65">
        <v>75</v>
      </c>
      <c r="K240" s="66"/>
      <c r="L240" s="103">
        <v>5</v>
      </c>
      <c r="M240" s="104"/>
      <c r="N240" s="455"/>
      <c r="O240" s="1383"/>
      <c r="P240" s="1382"/>
      <c r="Q240" s="1381"/>
    </row>
    <row r="241" spans="1:17" ht="12" customHeight="1" x14ac:dyDescent="0.2">
      <c r="A241" s="13" t="s">
        <v>20</v>
      </c>
      <c r="B241" s="14" t="str">
        <f t="shared" si="31"/>
        <v>259</v>
      </c>
      <c r="C241" s="183" t="s">
        <v>71</v>
      </c>
      <c r="D241" s="16" t="s">
        <v>72</v>
      </c>
      <c r="E241" s="82" t="str">
        <f t="shared" si="24"/>
        <v>259</v>
      </c>
      <c r="F241" s="29" t="str">
        <f t="shared" si="30"/>
        <v>ΑΡΚΑΔΙΑ</v>
      </c>
      <c r="G241" s="30" t="str">
        <f t="shared" si="29"/>
        <v>259Α</v>
      </c>
      <c r="H241" s="31" t="s">
        <v>7</v>
      </c>
      <c r="I241" s="35" t="s">
        <v>8</v>
      </c>
      <c r="J241" s="65">
        <v>10</v>
      </c>
      <c r="K241" s="66"/>
      <c r="L241" s="103"/>
      <c r="M241" s="1454">
        <v>1</v>
      </c>
      <c r="N241" s="455"/>
      <c r="O241" s="1383"/>
      <c r="P241" s="1382"/>
      <c r="Q241" s="1381"/>
    </row>
    <row r="242" spans="1:17" ht="12" customHeight="1" x14ac:dyDescent="0.2">
      <c r="A242" s="13" t="s">
        <v>20</v>
      </c>
      <c r="B242" s="14" t="str">
        <f t="shared" si="31"/>
        <v>259</v>
      </c>
      <c r="C242" s="183" t="s">
        <v>71</v>
      </c>
      <c r="D242" s="16" t="s">
        <v>72</v>
      </c>
      <c r="E242" s="82" t="str">
        <f t="shared" si="24"/>
        <v>259</v>
      </c>
      <c r="F242" s="29" t="str">
        <f t="shared" si="30"/>
        <v>ΑΡΚΑΔΙΑ</v>
      </c>
      <c r="G242" s="30" t="str">
        <f t="shared" si="29"/>
        <v>259Α</v>
      </c>
      <c r="H242" s="31" t="s">
        <v>7</v>
      </c>
      <c r="I242" s="35" t="s">
        <v>9</v>
      </c>
      <c r="J242" s="65">
        <v>17</v>
      </c>
      <c r="K242" s="66"/>
      <c r="L242" s="1454">
        <v>1</v>
      </c>
      <c r="M242" s="104"/>
      <c r="N242" s="455"/>
      <c r="O242" s="1383"/>
      <c r="P242" s="1382"/>
      <c r="Q242" s="1381"/>
    </row>
    <row r="243" spans="1:17" ht="12" customHeight="1" x14ac:dyDescent="0.2">
      <c r="A243" s="13" t="s">
        <v>20</v>
      </c>
      <c r="B243" s="14" t="str">
        <f t="shared" si="31"/>
        <v>259</v>
      </c>
      <c r="C243" s="183" t="s">
        <v>71</v>
      </c>
      <c r="D243" s="16" t="s">
        <v>72</v>
      </c>
      <c r="E243" s="82" t="str">
        <f t="shared" si="24"/>
        <v>259</v>
      </c>
      <c r="F243" s="49" t="str">
        <f t="shared" si="30"/>
        <v>ΑΡΚΑΔΙΑ</v>
      </c>
      <c r="G243" s="30" t="str">
        <f t="shared" si="29"/>
        <v>259Α</v>
      </c>
      <c r="H243" s="51" t="s">
        <v>6</v>
      </c>
      <c r="I243" s="52" t="s">
        <v>8</v>
      </c>
      <c r="J243" s="83">
        <v>4</v>
      </c>
      <c r="K243" s="80"/>
      <c r="L243" s="140"/>
      <c r="M243" s="141">
        <v>1</v>
      </c>
      <c r="N243" s="456"/>
      <c r="O243" s="1383"/>
      <c r="P243" s="1304"/>
      <c r="Q243" s="139"/>
    </row>
    <row r="244" spans="1:17" ht="12" customHeight="1" thickBot="1" x14ac:dyDescent="0.25">
      <c r="A244" s="13" t="s">
        <v>20</v>
      </c>
      <c r="B244" s="14" t="str">
        <f t="shared" si="31"/>
        <v>259</v>
      </c>
      <c r="C244" s="242" t="s">
        <v>71</v>
      </c>
      <c r="D244" s="243" t="s">
        <v>72</v>
      </c>
      <c r="E244" s="125" t="str">
        <f t="shared" si="24"/>
        <v>259</v>
      </c>
      <c r="F244" s="244" t="str">
        <f t="shared" si="30"/>
        <v>ΑΡΚΑΔΙΑ</v>
      </c>
      <c r="G244" s="145" t="str">
        <f t="shared" si="29"/>
        <v>259Α</v>
      </c>
      <c r="H244" s="245" t="s">
        <v>6</v>
      </c>
      <c r="I244" s="246" t="s">
        <v>9</v>
      </c>
      <c r="J244" s="247">
        <v>17</v>
      </c>
      <c r="K244" s="130"/>
      <c r="L244" s="248">
        <v>1</v>
      </c>
      <c r="M244" s="249"/>
      <c r="N244" s="497"/>
      <c r="O244" s="1348"/>
      <c r="P244" s="1356"/>
      <c r="Q244" s="250"/>
    </row>
    <row r="245" spans="1:17" ht="14.1" customHeight="1" thickTop="1" x14ac:dyDescent="0.2">
      <c r="A245" s="13" t="s">
        <v>22</v>
      </c>
      <c r="B245" s="14" t="str">
        <f>LEFT(A245,3)</f>
        <v>267</v>
      </c>
      <c r="C245" s="183" t="s">
        <v>75</v>
      </c>
      <c r="D245" s="42" t="s">
        <v>74</v>
      </c>
      <c r="E245" s="275" t="str">
        <f>B245</f>
        <v>267</v>
      </c>
      <c r="F245" s="276" t="str">
        <f t="shared" si="30"/>
        <v>ΙΩΑΝΝΙΝΑ</v>
      </c>
      <c r="G245" s="277" t="s">
        <v>176</v>
      </c>
      <c r="H245" s="278" t="s">
        <v>4</v>
      </c>
      <c r="I245" s="279" t="s">
        <v>8</v>
      </c>
      <c r="J245" s="280">
        <v>17</v>
      </c>
      <c r="K245" s="111"/>
      <c r="L245" s="281"/>
      <c r="M245" s="282">
        <v>1</v>
      </c>
      <c r="N245" s="506"/>
      <c r="O245" s="1357"/>
      <c r="P245" s="1358"/>
      <c r="Q245" s="283"/>
    </row>
    <row r="246" spans="1:17" ht="14.1" customHeight="1" x14ac:dyDescent="0.2">
      <c r="A246" s="13" t="s">
        <v>22</v>
      </c>
      <c r="B246" s="14" t="str">
        <f>LEFT(A246,3)</f>
        <v>267</v>
      </c>
      <c r="C246" s="183" t="s">
        <v>75</v>
      </c>
      <c r="D246" s="16" t="s">
        <v>74</v>
      </c>
      <c r="E246" s="251" t="str">
        <f>B246</f>
        <v>267</v>
      </c>
      <c r="F246" s="252" t="str">
        <f t="shared" si="30"/>
        <v>ΙΩΑΝΝΙΝΑ</v>
      </c>
      <c r="G246" s="253" t="s">
        <v>176</v>
      </c>
      <c r="H246" s="254" t="s">
        <v>4</v>
      </c>
      <c r="I246" s="255" t="s">
        <v>9</v>
      </c>
      <c r="J246" s="256">
        <v>29</v>
      </c>
      <c r="K246" s="66"/>
      <c r="L246" s="1425">
        <v>3</v>
      </c>
      <c r="M246" s="258"/>
      <c r="N246" s="500"/>
      <c r="O246" s="1359"/>
      <c r="P246" s="534"/>
      <c r="Q246" s="260"/>
    </row>
    <row r="247" spans="1:17" ht="14.1" customHeight="1" x14ac:dyDescent="0.2">
      <c r="A247" s="13" t="s">
        <v>22</v>
      </c>
      <c r="B247" s="14" t="str">
        <f>LEFT(A247,3)</f>
        <v>267</v>
      </c>
      <c r="C247" s="183" t="s">
        <v>75</v>
      </c>
      <c r="D247" s="16" t="s">
        <v>74</v>
      </c>
      <c r="E247" s="251" t="str">
        <f>B247</f>
        <v>267</v>
      </c>
      <c r="F247" s="252" t="str">
        <f t="shared" si="30"/>
        <v>ΙΩΑΝΝΙΝΑ</v>
      </c>
      <c r="G247" s="253" t="s">
        <v>176</v>
      </c>
      <c r="H247" s="254" t="s">
        <v>4</v>
      </c>
      <c r="I247" s="255" t="s">
        <v>10</v>
      </c>
      <c r="J247" s="256">
        <v>31</v>
      </c>
      <c r="K247" s="66">
        <f>SUM(J245:J249)</f>
        <v>131</v>
      </c>
      <c r="L247" s="257"/>
      <c r="M247" s="258">
        <v>2</v>
      </c>
      <c r="N247" s="259" t="s">
        <v>334</v>
      </c>
      <c r="O247" s="1359" t="s">
        <v>494</v>
      </c>
      <c r="P247" s="534">
        <v>2651072038</v>
      </c>
      <c r="Q247" s="260" t="s">
        <v>335</v>
      </c>
    </row>
    <row r="248" spans="1:17" ht="14.1" customHeight="1" x14ac:dyDescent="0.2">
      <c r="A248" s="13" t="s">
        <v>22</v>
      </c>
      <c r="B248" s="14" t="str">
        <f>LEFT(A248,3)</f>
        <v>267</v>
      </c>
      <c r="C248" s="241" t="s">
        <v>75</v>
      </c>
      <c r="D248" s="16" t="s">
        <v>74</v>
      </c>
      <c r="E248" s="251" t="str">
        <f>B248</f>
        <v>267</v>
      </c>
      <c r="F248" s="252" t="str">
        <f t="shared" si="30"/>
        <v>ΙΩΑΝΝΙΝΑ</v>
      </c>
      <c r="G248" s="253" t="s">
        <v>176</v>
      </c>
      <c r="H248" s="254" t="s">
        <v>7</v>
      </c>
      <c r="I248" s="255" t="s">
        <v>8</v>
      </c>
      <c r="J248" s="261">
        <v>4</v>
      </c>
      <c r="K248" s="168"/>
      <c r="L248" s="262"/>
      <c r="M248" s="263">
        <v>1</v>
      </c>
      <c r="N248" s="502"/>
      <c r="O248" s="1359"/>
      <c r="P248" s="535"/>
      <c r="Q248" s="265"/>
    </row>
    <row r="249" spans="1:17" ht="14.1" customHeight="1" thickBot="1" x14ac:dyDescent="0.25">
      <c r="A249" s="13" t="s">
        <v>22</v>
      </c>
      <c r="B249" s="14" t="str">
        <f>LEFT(A249,3)</f>
        <v>267</v>
      </c>
      <c r="C249" s="183" t="s">
        <v>75</v>
      </c>
      <c r="D249" s="16" t="s">
        <v>74</v>
      </c>
      <c r="E249" s="266" t="str">
        <f>B249</f>
        <v>267</v>
      </c>
      <c r="F249" s="267" t="str">
        <f t="shared" si="30"/>
        <v>ΙΩΑΝΝΙΝΑ</v>
      </c>
      <c r="G249" s="268" t="s">
        <v>176</v>
      </c>
      <c r="H249" s="269" t="s">
        <v>7</v>
      </c>
      <c r="I249" s="270" t="s">
        <v>9</v>
      </c>
      <c r="J249" s="271">
        <v>50</v>
      </c>
      <c r="K249" s="168"/>
      <c r="L249" s="1454">
        <v>3</v>
      </c>
      <c r="M249" s="273"/>
      <c r="N249" s="504"/>
      <c r="O249" s="1360"/>
      <c r="P249" s="1361"/>
      <c r="Q249" s="274"/>
    </row>
    <row r="250" spans="1:17" ht="12" customHeight="1" x14ac:dyDescent="0.2">
      <c r="A250" s="13" t="s">
        <v>22</v>
      </c>
      <c r="B250" s="14" t="str">
        <f t="shared" si="31"/>
        <v>267</v>
      </c>
      <c r="C250" s="183" t="s">
        <v>75</v>
      </c>
      <c r="D250" s="16" t="s">
        <v>74</v>
      </c>
      <c r="E250" s="275" t="str">
        <f t="shared" si="24"/>
        <v>267</v>
      </c>
      <c r="F250" s="276" t="str">
        <f t="shared" si="30"/>
        <v>ΙΩΑΝΝΙΝΑ</v>
      </c>
      <c r="G250" s="277" t="s">
        <v>149</v>
      </c>
      <c r="H250" s="278" t="s">
        <v>3</v>
      </c>
      <c r="I250" s="279" t="s">
        <v>8</v>
      </c>
      <c r="J250" s="280">
        <v>1</v>
      </c>
      <c r="K250" s="111"/>
      <c r="L250" s="281"/>
      <c r="M250" s="282">
        <v>1</v>
      </c>
      <c r="N250" s="506"/>
      <c r="O250" s="1357"/>
      <c r="P250" s="1358"/>
      <c r="Q250" s="283"/>
    </row>
    <row r="251" spans="1:17" ht="12" customHeight="1" x14ac:dyDescent="0.2">
      <c r="A251" s="13" t="s">
        <v>22</v>
      </c>
      <c r="B251" s="14" t="str">
        <f t="shared" si="31"/>
        <v>267</v>
      </c>
      <c r="C251" s="183" t="s">
        <v>75</v>
      </c>
      <c r="D251" s="16" t="s">
        <v>74</v>
      </c>
      <c r="E251" s="251" t="str">
        <f t="shared" si="24"/>
        <v>267</v>
      </c>
      <c r="F251" s="252" t="str">
        <f t="shared" si="30"/>
        <v>ΙΩΑΝΝΙΝΑ</v>
      </c>
      <c r="G251" s="253" t="s">
        <v>149</v>
      </c>
      <c r="H251" s="254" t="s">
        <v>3</v>
      </c>
      <c r="I251" s="255" t="s">
        <v>9</v>
      </c>
      <c r="J251" s="256">
        <v>7</v>
      </c>
      <c r="K251" s="66"/>
      <c r="L251" s="257">
        <v>1</v>
      </c>
      <c r="M251" s="258"/>
      <c r="N251" s="500"/>
      <c r="O251" s="1359"/>
      <c r="P251" s="534"/>
      <c r="Q251" s="260"/>
    </row>
    <row r="252" spans="1:17" ht="12" customHeight="1" x14ac:dyDescent="0.2">
      <c r="A252" s="13" t="s">
        <v>22</v>
      </c>
      <c r="B252" s="14" t="str">
        <f t="shared" si="31"/>
        <v>267</v>
      </c>
      <c r="C252" s="183" t="s">
        <v>75</v>
      </c>
      <c r="D252" s="16" t="s">
        <v>74</v>
      </c>
      <c r="E252" s="251" t="str">
        <f t="shared" si="24"/>
        <v>267</v>
      </c>
      <c r="F252" s="252" t="str">
        <f t="shared" si="30"/>
        <v>ΙΩΑΝΝΙΝΑ</v>
      </c>
      <c r="G252" s="253" t="s">
        <v>149</v>
      </c>
      <c r="H252" s="254" t="s">
        <v>3</v>
      </c>
      <c r="I252" s="255" t="s">
        <v>10</v>
      </c>
      <c r="J252" s="256">
        <v>9</v>
      </c>
      <c r="K252" s="66">
        <f>SUM(J250:J255)</f>
        <v>119</v>
      </c>
      <c r="L252" s="257"/>
      <c r="M252" s="258">
        <v>1</v>
      </c>
      <c r="N252" s="259" t="s">
        <v>495</v>
      </c>
      <c r="O252" s="1359" t="s">
        <v>496</v>
      </c>
      <c r="P252" s="534">
        <v>2651041028</v>
      </c>
      <c r="Q252" s="260" t="s">
        <v>497</v>
      </c>
    </row>
    <row r="253" spans="1:17" ht="12" customHeight="1" x14ac:dyDescent="0.2">
      <c r="A253" s="13" t="s">
        <v>22</v>
      </c>
      <c r="B253" s="14" t="str">
        <f t="shared" ref="B253:B258" si="32">LEFT(A253,3)</f>
        <v>267</v>
      </c>
      <c r="C253" s="183" t="s">
        <v>75</v>
      </c>
      <c r="D253" s="16" t="s">
        <v>74</v>
      </c>
      <c r="E253" s="251" t="str">
        <f t="shared" ref="E253:E258" si="33">B253</f>
        <v>267</v>
      </c>
      <c r="F253" s="252" t="str">
        <f t="shared" si="30"/>
        <v>ΙΩΑΝΝΙΝΑ</v>
      </c>
      <c r="G253" s="253" t="s">
        <v>149</v>
      </c>
      <c r="H253" s="254" t="s">
        <v>5</v>
      </c>
      <c r="I253" s="255" t="s">
        <v>8</v>
      </c>
      <c r="J253" s="261">
        <v>17</v>
      </c>
      <c r="K253" s="168"/>
      <c r="L253" s="262"/>
      <c r="M253" s="263">
        <v>2</v>
      </c>
      <c r="N253" s="502"/>
      <c r="O253" s="1359"/>
      <c r="P253" s="535"/>
      <c r="Q253" s="265"/>
    </row>
    <row r="254" spans="1:17" ht="12" customHeight="1" x14ac:dyDescent="0.2">
      <c r="A254" s="13" t="s">
        <v>22</v>
      </c>
      <c r="B254" s="14" t="str">
        <f t="shared" si="32"/>
        <v>267</v>
      </c>
      <c r="C254" s="183" t="s">
        <v>75</v>
      </c>
      <c r="D254" s="16" t="s">
        <v>74</v>
      </c>
      <c r="E254" s="251" t="str">
        <f t="shared" si="33"/>
        <v>267</v>
      </c>
      <c r="F254" s="252" t="str">
        <f t="shared" si="30"/>
        <v>ΙΩΑΝΝΙΝΑ</v>
      </c>
      <c r="G254" s="253" t="s">
        <v>149</v>
      </c>
      <c r="H254" s="254" t="s">
        <v>5</v>
      </c>
      <c r="I254" s="255" t="s">
        <v>9</v>
      </c>
      <c r="J254" s="261">
        <v>61</v>
      </c>
      <c r="K254" s="168"/>
      <c r="L254" s="262">
        <v>4</v>
      </c>
      <c r="M254" s="263"/>
      <c r="N254" s="502"/>
      <c r="O254" s="1359"/>
      <c r="P254" s="535"/>
      <c r="Q254" s="265"/>
    </row>
    <row r="255" spans="1:17" ht="12" customHeight="1" thickBot="1" x14ac:dyDescent="0.25">
      <c r="A255" s="13" t="s">
        <v>22</v>
      </c>
      <c r="B255" s="14" t="str">
        <f t="shared" si="32"/>
        <v>267</v>
      </c>
      <c r="C255" s="183" t="s">
        <v>75</v>
      </c>
      <c r="D255" s="16" t="s">
        <v>74</v>
      </c>
      <c r="E255" s="266" t="str">
        <f t="shared" si="33"/>
        <v>267</v>
      </c>
      <c r="F255" s="267" t="str">
        <f t="shared" si="30"/>
        <v>ΙΩΑΝΝΙΝΑ</v>
      </c>
      <c r="G255" s="268" t="s">
        <v>149</v>
      </c>
      <c r="H255" s="269" t="s">
        <v>5</v>
      </c>
      <c r="I255" s="270" t="s">
        <v>10</v>
      </c>
      <c r="J255" s="271">
        <v>24</v>
      </c>
      <c r="K255" s="168"/>
      <c r="L255" s="272"/>
      <c r="M255" s="273">
        <v>2</v>
      </c>
      <c r="N255" s="504"/>
      <c r="O255" s="1360"/>
      <c r="P255" s="1361"/>
      <c r="Q255" s="274"/>
    </row>
    <row r="256" spans="1:17" ht="27" customHeight="1" x14ac:dyDescent="0.2">
      <c r="A256" s="13" t="s">
        <v>22</v>
      </c>
      <c r="B256" s="14" t="str">
        <f t="shared" si="32"/>
        <v>267</v>
      </c>
      <c r="C256" s="183" t="s">
        <v>75</v>
      </c>
      <c r="D256" s="16" t="s">
        <v>74</v>
      </c>
      <c r="E256" s="275" t="str">
        <f t="shared" si="33"/>
        <v>267</v>
      </c>
      <c r="F256" s="276" t="str">
        <f t="shared" si="30"/>
        <v>ΙΩΑΝΝΙΝΑ</v>
      </c>
      <c r="G256" s="277" t="s">
        <v>150</v>
      </c>
      <c r="H256" s="278" t="s">
        <v>6</v>
      </c>
      <c r="I256" s="279" t="s">
        <v>8</v>
      </c>
      <c r="J256" s="1311">
        <v>8</v>
      </c>
      <c r="K256" s="284"/>
      <c r="L256" s="1312"/>
      <c r="M256" s="1313">
        <v>1</v>
      </c>
      <c r="N256" s="1314"/>
      <c r="O256" s="1357"/>
      <c r="P256" s="1362"/>
      <c r="Q256" s="1315"/>
    </row>
    <row r="257" spans="1:17" ht="27" customHeight="1" x14ac:dyDescent="0.2">
      <c r="A257" s="13" t="s">
        <v>22</v>
      </c>
      <c r="B257" s="14" t="str">
        <f t="shared" si="32"/>
        <v>267</v>
      </c>
      <c r="C257" s="183" t="s">
        <v>75</v>
      </c>
      <c r="D257" s="16" t="s">
        <v>74</v>
      </c>
      <c r="E257" s="251" t="str">
        <f t="shared" si="33"/>
        <v>267</v>
      </c>
      <c r="F257" s="252" t="str">
        <f t="shared" ref="F257:F288" si="34">RIGHT(A257,LEN(A257)-5)</f>
        <v>ΙΩΑΝΝΙΝΑ</v>
      </c>
      <c r="G257" s="253" t="s">
        <v>150</v>
      </c>
      <c r="H257" s="254" t="s">
        <v>6</v>
      </c>
      <c r="I257" s="255" t="s">
        <v>9</v>
      </c>
      <c r="J257" s="1408">
        <v>38</v>
      </c>
      <c r="K257" s="186">
        <f>SUM(J256:J258)</f>
        <v>97</v>
      </c>
      <c r="L257" s="285">
        <v>4</v>
      </c>
      <c r="M257" s="286"/>
      <c r="N257" s="264" t="s">
        <v>584</v>
      </c>
      <c r="O257" s="1359" t="s">
        <v>498</v>
      </c>
      <c r="P257" s="535">
        <v>2651049855</v>
      </c>
      <c r="Q257" s="265" t="s">
        <v>336</v>
      </c>
    </row>
    <row r="258" spans="1:17" ht="27" customHeight="1" thickBot="1" x14ac:dyDescent="0.25">
      <c r="A258" s="13" t="s">
        <v>22</v>
      </c>
      <c r="B258" s="14" t="str">
        <f t="shared" si="32"/>
        <v>267</v>
      </c>
      <c r="C258" s="183" t="s">
        <v>75</v>
      </c>
      <c r="D258" s="243" t="s">
        <v>74</v>
      </c>
      <c r="E258" s="287" t="str">
        <f t="shared" si="33"/>
        <v>267</v>
      </c>
      <c r="F258" s="288" t="str">
        <f t="shared" si="34"/>
        <v>ΙΩΑΝΝΙΝΑ</v>
      </c>
      <c r="G258" s="289" t="s">
        <v>150</v>
      </c>
      <c r="H258" s="290" t="s">
        <v>6</v>
      </c>
      <c r="I258" s="291" t="s">
        <v>10</v>
      </c>
      <c r="J258" s="292">
        <v>51</v>
      </c>
      <c r="K258" s="189"/>
      <c r="L258" s="293"/>
      <c r="M258" s="1280">
        <v>4</v>
      </c>
      <c r="N258" s="510"/>
      <c r="O258" s="1363"/>
      <c r="P258" s="1364"/>
      <c r="Q258" s="294"/>
    </row>
    <row r="259" spans="1:17" ht="12" customHeight="1" thickTop="1" x14ac:dyDescent="0.2">
      <c r="A259" s="13" t="s">
        <v>23</v>
      </c>
      <c r="B259" s="14" t="str">
        <f t="shared" si="31"/>
        <v>270</v>
      </c>
      <c r="C259" s="183" t="s">
        <v>75</v>
      </c>
      <c r="D259" s="16" t="s">
        <v>76</v>
      </c>
      <c r="E259" s="190" t="str">
        <f t="shared" ref="E259:E311" si="35">B259</f>
        <v>270</v>
      </c>
      <c r="F259" s="18" t="str">
        <f t="shared" si="34"/>
        <v>ΠΡΕΒΕΖΑ</v>
      </c>
      <c r="G259" s="19" t="str">
        <f t="shared" si="29"/>
        <v>270Α</v>
      </c>
      <c r="H259" s="20" t="s">
        <v>3</v>
      </c>
      <c r="I259" s="21" t="s">
        <v>8</v>
      </c>
      <c r="J259" s="175">
        <v>0</v>
      </c>
      <c r="K259" s="168"/>
      <c r="L259" s="177"/>
      <c r="M259" s="178">
        <v>0</v>
      </c>
      <c r="N259" s="482"/>
      <c r="O259" s="1383"/>
      <c r="P259" s="538"/>
      <c r="Q259" s="180"/>
    </row>
    <row r="260" spans="1:17" ht="12" customHeight="1" x14ac:dyDescent="0.2">
      <c r="A260" s="13" t="s">
        <v>23</v>
      </c>
      <c r="B260" s="14" t="str">
        <f t="shared" si="31"/>
        <v>270</v>
      </c>
      <c r="C260" s="183" t="s">
        <v>75</v>
      </c>
      <c r="D260" s="16" t="s">
        <v>76</v>
      </c>
      <c r="E260" s="82" t="str">
        <f t="shared" si="35"/>
        <v>270</v>
      </c>
      <c r="F260" s="18" t="str">
        <f t="shared" si="34"/>
        <v>ΠΡΕΒΕΖΑ</v>
      </c>
      <c r="G260" s="30" t="str">
        <f t="shared" si="29"/>
        <v>270Α</v>
      </c>
      <c r="H260" s="20" t="s">
        <v>3</v>
      </c>
      <c r="I260" s="21" t="s">
        <v>9</v>
      </c>
      <c r="J260" s="175">
        <v>2</v>
      </c>
      <c r="K260" s="168"/>
      <c r="L260" s="177">
        <v>1</v>
      </c>
      <c r="M260" s="178"/>
      <c r="N260" s="482"/>
      <c r="O260" s="1383"/>
      <c r="P260" s="538"/>
      <c r="Q260" s="180"/>
    </row>
    <row r="261" spans="1:17" ht="12" customHeight="1" x14ac:dyDescent="0.2">
      <c r="A261" s="13" t="s">
        <v>23</v>
      </c>
      <c r="B261" s="14" t="str">
        <f t="shared" si="31"/>
        <v>270</v>
      </c>
      <c r="C261" s="183" t="s">
        <v>75</v>
      </c>
      <c r="D261" s="16" t="s">
        <v>76</v>
      </c>
      <c r="E261" s="82" t="str">
        <f t="shared" si="35"/>
        <v>270</v>
      </c>
      <c r="F261" s="29" t="str">
        <f t="shared" si="34"/>
        <v>ΠΡΕΒΕΖΑ</v>
      </c>
      <c r="G261" s="30" t="str">
        <f t="shared" si="29"/>
        <v>270Α</v>
      </c>
      <c r="H261" s="31" t="s">
        <v>4</v>
      </c>
      <c r="I261" s="35" t="s">
        <v>8</v>
      </c>
      <c r="J261" s="167">
        <v>12</v>
      </c>
      <c r="K261" s="168"/>
      <c r="L261" s="169"/>
      <c r="M261" s="170">
        <v>1</v>
      </c>
      <c r="N261" s="479"/>
      <c r="O261" s="1383"/>
      <c r="P261" s="532"/>
      <c r="Q261" s="172"/>
    </row>
    <row r="262" spans="1:17" ht="12" customHeight="1" x14ac:dyDescent="0.2">
      <c r="A262" s="13" t="s">
        <v>23</v>
      </c>
      <c r="B262" s="14" t="str">
        <f t="shared" si="31"/>
        <v>270</v>
      </c>
      <c r="C262" s="183" t="s">
        <v>75</v>
      </c>
      <c r="D262" s="16" t="s">
        <v>76</v>
      </c>
      <c r="E262" s="82" t="str">
        <f t="shared" si="35"/>
        <v>270</v>
      </c>
      <c r="F262" s="29" t="str">
        <f t="shared" si="34"/>
        <v>ΠΡΕΒΕΖΑ</v>
      </c>
      <c r="G262" s="30" t="str">
        <f t="shared" si="29"/>
        <v>270Α</v>
      </c>
      <c r="H262" s="31" t="s">
        <v>4</v>
      </c>
      <c r="I262" s="35" t="s">
        <v>9</v>
      </c>
      <c r="J262" s="167">
        <v>24</v>
      </c>
      <c r="K262" s="168"/>
      <c r="L262" s="169">
        <v>2</v>
      </c>
      <c r="M262" s="170"/>
      <c r="N262" s="479"/>
      <c r="O262" s="1383"/>
      <c r="P262" s="532"/>
      <c r="Q262" s="172"/>
    </row>
    <row r="263" spans="1:17" ht="12" customHeight="1" x14ac:dyDescent="0.2">
      <c r="A263" s="13" t="s">
        <v>23</v>
      </c>
      <c r="B263" s="14" t="str">
        <f t="shared" si="31"/>
        <v>270</v>
      </c>
      <c r="C263" s="183" t="s">
        <v>75</v>
      </c>
      <c r="D263" s="42" t="s">
        <v>76</v>
      </c>
      <c r="E263" s="82" t="str">
        <f t="shared" si="35"/>
        <v>270</v>
      </c>
      <c r="F263" s="29" t="str">
        <f t="shared" si="34"/>
        <v>ΠΡΕΒΕΖΑ</v>
      </c>
      <c r="G263" s="30" t="str">
        <f t="shared" si="29"/>
        <v>270Α</v>
      </c>
      <c r="H263" s="31" t="s">
        <v>5</v>
      </c>
      <c r="I263" s="35" t="s">
        <v>8</v>
      </c>
      <c r="J263" s="1453">
        <f>3+1</f>
        <v>4</v>
      </c>
      <c r="K263" s="168">
        <f>SUM(J259:J268)</f>
        <v>103</v>
      </c>
      <c r="L263" s="169"/>
      <c r="M263" s="170">
        <v>1</v>
      </c>
      <c r="N263" s="171" t="s">
        <v>499</v>
      </c>
      <c r="O263" s="1383" t="s">
        <v>500</v>
      </c>
      <c r="P263" s="532">
        <v>2682022302</v>
      </c>
      <c r="Q263" s="172" t="s">
        <v>501</v>
      </c>
    </row>
    <row r="264" spans="1:17" ht="12" customHeight="1" x14ac:dyDescent="0.2">
      <c r="A264" s="13" t="s">
        <v>23</v>
      </c>
      <c r="B264" s="14" t="str">
        <f t="shared" si="31"/>
        <v>270</v>
      </c>
      <c r="C264" s="183" t="s">
        <v>75</v>
      </c>
      <c r="D264" s="16" t="s">
        <v>76</v>
      </c>
      <c r="E264" s="82" t="str">
        <f t="shared" si="35"/>
        <v>270</v>
      </c>
      <c r="F264" s="29" t="str">
        <f t="shared" si="34"/>
        <v>ΠΡΕΒΕΖΑ</v>
      </c>
      <c r="G264" s="30" t="str">
        <f t="shared" si="29"/>
        <v>270Α</v>
      </c>
      <c r="H264" s="31" t="s">
        <v>5</v>
      </c>
      <c r="I264" s="35" t="s">
        <v>9</v>
      </c>
      <c r="J264" s="167">
        <v>32</v>
      </c>
      <c r="K264" s="168"/>
      <c r="L264" s="169">
        <v>2</v>
      </c>
      <c r="M264" s="170"/>
      <c r="N264" s="479"/>
      <c r="O264" s="1383"/>
      <c r="P264" s="532"/>
      <c r="Q264" s="172"/>
    </row>
    <row r="265" spans="1:17" ht="12" customHeight="1" x14ac:dyDescent="0.2">
      <c r="A265" s="13" t="s">
        <v>23</v>
      </c>
      <c r="B265" s="14" t="str">
        <f t="shared" si="31"/>
        <v>270</v>
      </c>
      <c r="C265" s="183" t="s">
        <v>75</v>
      </c>
      <c r="D265" s="16" t="s">
        <v>76</v>
      </c>
      <c r="E265" s="82" t="str">
        <f t="shared" si="35"/>
        <v>270</v>
      </c>
      <c r="F265" s="29" t="str">
        <f t="shared" si="34"/>
        <v>ΠΡΕΒΕΖΑ</v>
      </c>
      <c r="G265" s="30" t="str">
        <f t="shared" ref="G265:G328" si="36">CONCATENATE(E265,"Α")</f>
        <v>270Α</v>
      </c>
      <c r="H265" s="31" t="s">
        <v>7</v>
      </c>
      <c r="I265" s="35" t="s">
        <v>8</v>
      </c>
      <c r="J265" s="167">
        <v>0</v>
      </c>
      <c r="K265" s="168"/>
      <c r="L265" s="169"/>
      <c r="M265" s="170">
        <v>0</v>
      </c>
      <c r="N265" s="479"/>
      <c r="O265" s="1383"/>
      <c r="P265" s="532"/>
      <c r="Q265" s="172"/>
    </row>
    <row r="266" spans="1:17" ht="12" customHeight="1" x14ac:dyDescent="0.2">
      <c r="A266" s="13" t="s">
        <v>23</v>
      </c>
      <c r="B266" s="14" t="str">
        <f t="shared" si="31"/>
        <v>270</v>
      </c>
      <c r="C266" s="183" t="s">
        <v>75</v>
      </c>
      <c r="D266" s="16" t="s">
        <v>76</v>
      </c>
      <c r="E266" s="82" t="str">
        <f t="shared" si="35"/>
        <v>270</v>
      </c>
      <c r="F266" s="29" t="str">
        <f t="shared" si="34"/>
        <v>ΠΡΕΒΕΖΑ</v>
      </c>
      <c r="G266" s="30" t="str">
        <f t="shared" si="36"/>
        <v>270Α</v>
      </c>
      <c r="H266" s="31" t="s">
        <v>7</v>
      </c>
      <c r="I266" s="35" t="s">
        <v>9</v>
      </c>
      <c r="J266" s="167">
        <v>6</v>
      </c>
      <c r="K266" s="168"/>
      <c r="L266" s="169">
        <v>1</v>
      </c>
      <c r="M266" s="170"/>
      <c r="N266" s="479"/>
      <c r="O266" s="1383"/>
      <c r="P266" s="532"/>
      <c r="Q266" s="172"/>
    </row>
    <row r="267" spans="1:17" ht="12" customHeight="1" x14ac:dyDescent="0.2">
      <c r="A267" s="13" t="s">
        <v>23</v>
      </c>
      <c r="B267" s="14" t="str">
        <f t="shared" si="31"/>
        <v>270</v>
      </c>
      <c r="C267" s="183" t="s">
        <v>75</v>
      </c>
      <c r="D267" s="16" t="s">
        <v>76</v>
      </c>
      <c r="E267" s="82" t="str">
        <f t="shared" si="35"/>
        <v>270</v>
      </c>
      <c r="F267" s="29" t="str">
        <f t="shared" si="34"/>
        <v>ΠΡΕΒΕΖΑ</v>
      </c>
      <c r="G267" s="30" t="str">
        <f t="shared" si="36"/>
        <v>270Α</v>
      </c>
      <c r="H267" s="51" t="s">
        <v>6</v>
      </c>
      <c r="I267" s="52" t="s">
        <v>8</v>
      </c>
      <c r="J267" s="197">
        <v>6</v>
      </c>
      <c r="K267" s="186"/>
      <c r="L267" s="198"/>
      <c r="M267" s="204">
        <v>1</v>
      </c>
      <c r="N267" s="486"/>
      <c r="O267" s="1383"/>
      <c r="P267" s="1290"/>
      <c r="Q267" s="199"/>
    </row>
    <row r="268" spans="1:17" ht="12" customHeight="1" thickBot="1" x14ac:dyDescent="0.25">
      <c r="A268" s="13" t="s">
        <v>23</v>
      </c>
      <c r="B268" s="14" t="str">
        <f t="shared" si="31"/>
        <v>270</v>
      </c>
      <c r="C268" s="183" t="s">
        <v>75</v>
      </c>
      <c r="D268" s="16" t="s">
        <v>76</v>
      </c>
      <c r="E268" s="125" t="str">
        <f t="shared" si="35"/>
        <v>270</v>
      </c>
      <c r="F268" s="126" t="str">
        <f t="shared" si="34"/>
        <v>ΠΡΕΒΕΖΑ</v>
      </c>
      <c r="G268" s="145" t="str">
        <f t="shared" si="36"/>
        <v>270Α</v>
      </c>
      <c r="H268" s="51" t="s">
        <v>6</v>
      </c>
      <c r="I268" s="52" t="s">
        <v>9</v>
      </c>
      <c r="J268" s="197">
        <v>17</v>
      </c>
      <c r="K268" s="189"/>
      <c r="L268" s="198">
        <v>1</v>
      </c>
      <c r="M268" s="204"/>
      <c r="N268" s="486"/>
      <c r="O268" s="1348"/>
      <c r="P268" s="1290"/>
      <c r="Q268" s="199"/>
    </row>
    <row r="269" spans="1:17" ht="12" customHeight="1" thickTop="1" x14ac:dyDescent="0.2">
      <c r="A269" s="13" t="s">
        <v>24</v>
      </c>
      <c r="B269" s="14" t="str">
        <f t="shared" si="31"/>
        <v>272</v>
      </c>
      <c r="C269" s="181" t="s">
        <v>77</v>
      </c>
      <c r="D269" s="99" t="s">
        <v>78</v>
      </c>
      <c r="E269" s="190" t="str">
        <f t="shared" si="35"/>
        <v>272</v>
      </c>
      <c r="F269" s="18" t="str">
        <f t="shared" si="34"/>
        <v>ΚΕΡΚΥΡΑ</v>
      </c>
      <c r="G269" s="19" t="str">
        <f t="shared" si="36"/>
        <v>272Α</v>
      </c>
      <c r="H269" s="60" t="s">
        <v>3</v>
      </c>
      <c r="I269" s="61" t="s">
        <v>8</v>
      </c>
      <c r="J269" s="162">
        <v>0</v>
      </c>
      <c r="K269" s="163"/>
      <c r="L269" s="164"/>
      <c r="M269" s="165">
        <v>0</v>
      </c>
      <c r="N269" s="477"/>
      <c r="O269" s="1383"/>
      <c r="P269" s="1350"/>
      <c r="Q269" s="295"/>
    </row>
    <row r="270" spans="1:17" ht="12" customHeight="1" x14ac:dyDescent="0.2">
      <c r="A270" s="13" t="s">
        <v>24</v>
      </c>
      <c r="B270" s="14" t="str">
        <f t="shared" si="31"/>
        <v>272</v>
      </c>
      <c r="C270" s="183" t="s">
        <v>77</v>
      </c>
      <c r="D270" s="16" t="s">
        <v>78</v>
      </c>
      <c r="E270" s="82" t="str">
        <f t="shared" si="35"/>
        <v>272</v>
      </c>
      <c r="F270" s="18" t="str">
        <f t="shared" si="34"/>
        <v>ΚΕΡΚΥΡΑ</v>
      </c>
      <c r="G270" s="30" t="str">
        <f t="shared" si="36"/>
        <v>272Α</v>
      </c>
      <c r="H270" s="20" t="s">
        <v>3</v>
      </c>
      <c r="I270" s="21" t="s">
        <v>9</v>
      </c>
      <c r="J270" s="175">
        <v>2</v>
      </c>
      <c r="K270" s="168"/>
      <c r="L270" s="177">
        <v>1</v>
      </c>
      <c r="M270" s="178"/>
      <c r="N270" s="482"/>
      <c r="O270" s="1383"/>
      <c r="P270" s="538"/>
      <c r="Q270" s="296"/>
    </row>
    <row r="271" spans="1:17" ht="12" customHeight="1" x14ac:dyDescent="0.2">
      <c r="A271" s="13" t="s">
        <v>24</v>
      </c>
      <c r="B271" s="14" t="str">
        <f t="shared" si="31"/>
        <v>272</v>
      </c>
      <c r="C271" s="15" t="s">
        <v>77</v>
      </c>
      <c r="D271" s="16" t="s">
        <v>78</v>
      </c>
      <c r="E271" s="82" t="str">
        <f t="shared" si="35"/>
        <v>272</v>
      </c>
      <c r="F271" s="29" t="str">
        <f t="shared" si="34"/>
        <v>ΚΕΡΚΥΡΑ</v>
      </c>
      <c r="G271" s="30" t="str">
        <f t="shared" si="36"/>
        <v>272Α</v>
      </c>
      <c r="H271" s="31" t="s">
        <v>4</v>
      </c>
      <c r="I271" s="35" t="s">
        <v>8</v>
      </c>
      <c r="J271" s="167">
        <v>27</v>
      </c>
      <c r="K271" s="168"/>
      <c r="L271" s="169"/>
      <c r="M271" s="170">
        <v>2</v>
      </c>
      <c r="N271" s="479"/>
      <c r="O271" s="1383"/>
      <c r="P271" s="532"/>
      <c r="Q271" s="297"/>
    </row>
    <row r="272" spans="1:17" ht="12" customHeight="1" x14ac:dyDescent="0.2">
      <c r="A272" s="13" t="s">
        <v>24</v>
      </c>
      <c r="B272" s="14" t="str">
        <f t="shared" si="31"/>
        <v>272</v>
      </c>
      <c r="C272" s="15" t="s">
        <v>77</v>
      </c>
      <c r="D272" s="16" t="s">
        <v>78</v>
      </c>
      <c r="E272" s="82" t="str">
        <f t="shared" si="35"/>
        <v>272</v>
      </c>
      <c r="F272" s="29" t="str">
        <f t="shared" si="34"/>
        <v>ΚΕΡΚΥΡΑ</v>
      </c>
      <c r="G272" s="30" t="str">
        <f t="shared" si="36"/>
        <v>272Α</v>
      </c>
      <c r="H272" s="31" t="s">
        <v>4</v>
      </c>
      <c r="I272" s="35" t="s">
        <v>9</v>
      </c>
      <c r="J272" s="167">
        <v>18</v>
      </c>
      <c r="K272" s="168"/>
      <c r="L272" s="169">
        <v>2</v>
      </c>
      <c r="M272" s="170"/>
      <c r="N272" s="479"/>
      <c r="O272" s="1383"/>
      <c r="P272" s="532"/>
      <c r="Q272" s="297"/>
    </row>
    <row r="273" spans="1:17" ht="12" customHeight="1" x14ac:dyDescent="0.2">
      <c r="A273" s="13" t="s">
        <v>24</v>
      </c>
      <c r="B273" s="14" t="str">
        <f t="shared" si="31"/>
        <v>272</v>
      </c>
      <c r="C273" s="81" t="s">
        <v>77</v>
      </c>
      <c r="D273" s="42" t="s">
        <v>78</v>
      </c>
      <c r="E273" s="82" t="str">
        <f t="shared" si="35"/>
        <v>272</v>
      </c>
      <c r="F273" s="29" t="str">
        <f t="shared" si="34"/>
        <v>ΚΕΡΚΥΡΑ</v>
      </c>
      <c r="G273" s="30" t="str">
        <f t="shared" si="36"/>
        <v>272Α</v>
      </c>
      <c r="H273" s="31" t="s">
        <v>5</v>
      </c>
      <c r="I273" s="35" t="s">
        <v>8</v>
      </c>
      <c r="J273" s="1453">
        <f>6-1</f>
        <v>5</v>
      </c>
      <c r="K273" s="168">
        <f>SUM(J269:J278)</f>
        <v>154</v>
      </c>
      <c r="L273" s="169"/>
      <c r="M273" s="170">
        <v>1</v>
      </c>
      <c r="N273" s="171" t="s">
        <v>350</v>
      </c>
      <c r="O273" s="1383" t="s">
        <v>512</v>
      </c>
      <c r="P273" s="532" t="s">
        <v>513</v>
      </c>
      <c r="Q273" s="297" t="s">
        <v>349</v>
      </c>
    </row>
    <row r="274" spans="1:17" ht="12" customHeight="1" x14ac:dyDescent="0.2">
      <c r="A274" s="13" t="s">
        <v>24</v>
      </c>
      <c r="B274" s="14" t="str">
        <f t="shared" si="31"/>
        <v>272</v>
      </c>
      <c r="C274" s="15" t="s">
        <v>77</v>
      </c>
      <c r="D274" s="16" t="s">
        <v>78</v>
      </c>
      <c r="E274" s="82" t="str">
        <f t="shared" si="35"/>
        <v>272</v>
      </c>
      <c r="F274" s="29" t="str">
        <f t="shared" si="34"/>
        <v>ΚΕΡΚΥΡΑ</v>
      </c>
      <c r="G274" s="30" t="str">
        <f t="shared" si="36"/>
        <v>272Α</v>
      </c>
      <c r="H274" s="31" t="s">
        <v>5</v>
      </c>
      <c r="I274" s="35" t="s">
        <v>9</v>
      </c>
      <c r="J274" s="167">
        <v>39</v>
      </c>
      <c r="K274" s="168"/>
      <c r="L274" s="169">
        <v>3</v>
      </c>
      <c r="M274" s="170"/>
      <c r="N274" s="479"/>
      <c r="O274" s="1383"/>
      <c r="P274" s="532"/>
      <c r="Q274" s="297"/>
    </row>
    <row r="275" spans="1:17" ht="12" customHeight="1" x14ac:dyDescent="0.2">
      <c r="A275" s="13" t="s">
        <v>24</v>
      </c>
      <c r="B275" s="14" t="str">
        <f t="shared" si="31"/>
        <v>272</v>
      </c>
      <c r="C275" s="15" t="s">
        <v>77</v>
      </c>
      <c r="D275" s="16" t="s">
        <v>78</v>
      </c>
      <c r="E275" s="82" t="str">
        <f t="shared" si="35"/>
        <v>272</v>
      </c>
      <c r="F275" s="29" t="str">
        <f t="shared" si="34"/>
        <v>ΚΕΡΚΥΡΑ</v>
      </c>
      <c r="G275" s="30" t="str">
        <f t="shared" si="36"/>
        <v>272Α</v>
      </c>
      <c r="H275" s="31" t="s">
        <v>7</v>
      </c>
      <c r="I275" s="35" t="s">
        <v>8</v>
      </c>
      <c r="J275" s="167">
        <v>2</v>
      </c>
      <c r="K275" s="168"/>
      <c r="L275" s="169"/>
      <c r="M275" s="170">
        <v>1</v>
      </c>
      <c r="N275" s="479"/>
      <c r="O275" s="1383"/>
      <c r="P275" s="532"/>
      <c r="Q275" s="297"/>
    </row>
    <row r="276" spans="1:17" ht="12" customHeight="1" x14ac:dyDescent="0.2">
      <c r="A276" s="13" t="s">
        <v>24</v>
      </c>
      <c r="B276" s="14" t="str">
        <f t="shared" si="31"/>
        <v>272</v>
      </c>
      <c r="C276" s="15" t="s">
        <v>77</v>
      </c>
      <c r="D276" s="16" t="s">
        <v>78</v>
      </c>
      <c r="E276" s="82" t="str">
        <f t="shared" si="35"/>
        <v>272</v>
      </c>
      <c r="F276" s="29" t="str">
        <f t="shared" si="34"/>
        <v>ΚΕΡΚΥΡΑ</v>
      </c>
      <c r="G276" s="30" t="str">
        <f t="shared" si="36"/>
        <v>272Α</v>
      </c>
      <c r="H276" s="31" t="s">
        <v>7</v>
      </c>
      <c r="I276" s="35" t="s">
        <v>9</v>
      </c>
      <c r="J276" s="167">
        <v>27</v>
      </c>
      <c r="K276" s="168"/>
      <c r="L276" s="169">
        <v>2</v>
      </c>
      <c r="M276" s="170"/>
      <c r="N276" s="479"/>
      <c r="O276" s="1383"/>
      <c r="P276" s="532"/>
      <c r="Q276" s="297"/>
    </row>
    <row r="277" spans="1:17" ht="12" customHeight="1" x14ac:dyDescent="0.2">
      <c r="A277" s="13" t="s">
        <v>24</v>
      </c>
      <c r="B277" s="14" t="str">
        <f t="shared" si="31"/>
        <v>272</v>
      </c>
      <c r="C277" s="15" t="s">
        <v>77</v>
      </c>
      <c r="D277" s="16" t="s">
        <v>78</v>
      </c>
      <c r="E277" s="82" t="str">
        <f t="shared" si="35"/>
        <v>272</v>
      </c>
      <c r="F277" s="49" t="str">
        <f t="shared" si="34"/>
        <v>ΚΕΡΚΥΡΑ</v>
      </c>
      <c r="G277" s="30" t="str">
        <f t="shared" si="36"/>
        <v>272Α</v>
      </c>
      <c r="H277" s="51" t="s">
        <v>6</v>
      </c>
      <c r="I277" s="52" t="s">
        <v>8</v>
      </c>
      <c r="J277" s="197">
        <v>10</v>
      </c>
      <c r="K277" s="186"/>
      <c r="L277" s="198"/>
      <c r="M277" s="204">
        <v>2</v>
      </c>
      <c r="N277" s="486"/>
      <c r="O277" s="1383"/>
      <c r="P277" s="1290"/>
      <c r="Q277" s="298"/>
    </row>
    <row r="278" spans="1:17" ht="12" customHeight="1" thickBot="1" x14ac:dyDescent="0.25">
      <c r="A278" s="13" t="s">
        <v>24</v>
      </c>
      <c r="B278" s="14" t="str">
        <f t="shared" si="31"/>
        <v>272</v>
      </c>
      <c r="C278" s="15" t="s">
        <v>77</v>
      </c>
      <c r="D278" s="243" t="s">
        <v>78</v>
      </c>
      <c r="E278" s="82" t="str">
        <f t="shared" si="35"/>
        <v>272</v>
      </c>
      <c r="F278" s="49" t="str">
        <f t="shared" si="34"/>
        <v>ΚΕΡΚΥΡΑ</v>
      </c>
      <c r="G278" s="50" t="str">
        <f t="shared" si="36"/>
        <v>272Α</v>
      </c>
      <c r="H278" s="127" t="s">
        <v>6</v>
      </c>
      <c r="I278" s="128" t="s">
        <v>9</v>
      </c>
      <c r="J278" s="200">
        <v>24</v>
      </c>
      <c r="K278" s="189"/>
      <c r="L278" s="201">
        <v>2</v>
      </c>
      <c r="M278" s="202"/>
      <c r="N278" s="488"/>
      <c r="O278" s="1339"/>
      <c r="P278" s="1351"/>
      <c r="Q278" s="299"/>
    </row>
    <row r="279" spans="1:17" ht="12" customHeight="1" thickTop="1" x14ac:dyDescent="0.2">
      <c r="A279" s="13" t="s">
        <v>25</v>
      </c>
      <c r="B279" s="14" t="str">
        <f t="shared" si="31"/>
        <v>273</v>
      </c>
      <c r="C279" s="181" t="s">
        <v>81</v>
      </c>
      <c r="D279" s="16" t="s">
        <v>79</v>
      </c>
      <c r="E279" s="182" t="str">
        <f t="shared" si="35"/>
        <v>273</v>
      </c>
      <c r="F279" s="58" t="str">
        <f t="shared" si="34"/>
        <v>ΕΥΒΟΙΑ</v>
      </c>
      <c r="G279" s="59" t="str">
        <f t="shared" si="36"/>
        <v>273Α</v>
      </c>
      <c r="H279" s="20" t="s">
        <v>3</v>
      </c>
      <c r="I279" s="21" t="s">
        <v>8</v>
      </c>
      <c r="J279" s="110">
        <v>0</v>
      </c>
      <c r="K279" s="63"/>
      <c r="L279" s="112"/>
      <c r="M279" s="113">
        <v>0</v>
      </c>
      <c r="N279" s="461"/>
      <c r="O279" s="1340"/>
      <c r="P279" s="1338"/>
      <c r="Q279" s="219"/>
    </row>
    <row r="280" spans="1:17" ht="12" customHeight="1" x14ac:dyDescent="0.2">
      <c r="A280" s="13" t="s">
        <v>25</v>
      </c>
      <c r="B280" s="14" t="str">
        <f t="shared" si="31"/>
        <v>273</v>
      </c>
      <c r="C280" s="183" t="s">
        <v>81</v>
      </c>
      <c r="D280" s="16" t="s">
        <v>79</v>
      </c>
      <c r="E280" s="82" t="str">
        <f t="shared" si="35"/>
        <v>273</v>
      </c>
      <c r="F280" s="18" t="str">
        <f t="shared" si="34"/>
        <v>ΕΥΒΟΙΑ</v>
      </c>
      <c r="G280" s="30" t="str">
        <f t="shared" si="36"/>
        <v>273Α</v>
      </c>
      <c r="H280" s="20" t="s">
        <v>3</v>
      </c>
      <c r="I280" s="21" t="s">
        <v>9</v>
      </c>
      <c r="J280" s="110">
        <v>3</v>
      </c>
      <c r="K280" s="66"/>
      <c r="L280" s="112">
        <v>1</v>
      </c>
      <c r="M280" s="113"/>
      <c r="N280" s="461"/>
      <c r="O280" s="1383"/>
      <c r="P280" s="1338"/>
      <c r="Q280" s="219"/>
    </row>
    <row r="281" spans="1:17" ht="12" customHeight="1" x14ac:dyDescent="0.2">
      <c r="A281" s="13" t="s">
        <v>25</v>
      </c>
      <c r="B281" s="14" t="str">
        <f t="shared" si="31"/>
        <v>273</v>
      </c>
      <c r="C281" s="183" t="s">
        <v>81</v>
      </c>
      <c r="D281" s="16" t="s">
        <v>79</v>
      </c>
      <c r="E281" s="82" t="str">
        <f t="shared" si="35"/>
        <v>273</v>
      </c>
      <c r="F281" s="29" t="str">
        <f t="shared" si="34"/>
        <v>ΕΥΒΟΙΑ</v>
      </c>
      <c r="G281" s="30" t="str">
        <f t="shared" si="36"/>
        <v>273Α</v>
      </c>
      <c r="H281" s="31" t="s">
        <v>4</v>
      </c>
      <c r="I281" s="35" t="s">
        <v>8</v>
      </c>
      <c r="J281" s="65">
        <v>11</v>
      </c>
      <c r="K281" s="66"/>
      <c r="L281" s="103"/>
      <c r="M281" s="104">
        <v>1</v>
      </c>
      <c r="N281" s="455"/>
      <c r="O281" s="1383"/>
      <c r="P281" s="1382"/>
      <c r="Q281" s="1381"/>
    </row>
    <row r="282" spans="1:17" ht="12" customHeight="1" x14ac:dyDescent="0.2">
      <c r="A282" s="13" t="s">
        <v>25</v>
      </c>
      <c r="B282" s="14" t="str">
        <f t="shared" si="31"/>
        <v>273</v>
      </c>
      <c r="C282" s="183" t="s">
        <v>81</v>
      </c>
      <c r="D282" s="16" t="s">
        <v>79</v>
      </c>
      <c r="E282" s="82" t="str">
        <f t="shared" si="35"/>
        <v>273</v>
      </c>
      <c r="F282" s="29" t="str">
        <f t="shared" si="34"/>
        <v>ΕΥΒΟΙΑ</v>
      </c>
      <c r="G282" s="30" t="str">
        <f t="shared" si="36"/>
        <v>273Α</v>
      </c>
      <c r="H282" s="31" t="s">
        <v>4</v>
      </c>
      <c r="I282" s="35" t="s">
        <v>9</v>
      </c>
      <c r="J282" s="65">
        <v>17</v>
      </c>
      <c r="K282" s="66"/>
      <c r="L282" s="103">
        <v>1</v>
      </c>
      <c r="M282" s="104"/>
      <c r="N282" s="455"/>
      <c r="O282" s="1383"/>
      <c r="P282" s="1382"/>
      <c r="Q282" s="1381"/>
    </row>
    <row r="283" spans="1:17" ht="12" customHeight="1" thickBot="1" x14ac:dyDescent="0.25">
      <c r="A283" s="13" t="s">
        <v>25</v>
      </c>
      <c r="B283" s="14" t="str">
        <f t="shared" si="31"/>
        <v>273</v>
      </c>
      <c r="C283" s="183" t="s">
        <v>81</v>
      </c>
      <c r="D283" s="42" t="s">
        <v>79</v>
      </c>
      <c r="E283" s="82" t="str">
        <f t="shared" si="35"/>
        <v>273</v>
      </c>
      <c r="F283" s="29" t="str">
        <f t="shared" si="34"/>
        <v>ΕΥΒΟΙΑ</v>
      </c>
      <c r="G283" s="30" t="str">
        <f t="shared" si="36"/>
        <v>273Α</v>
      </c>
      <c r="H283" s="31" t="s">
        <v>5</v>
      </c>
      <c r="I283" s="35" t="s">
        <v>8</v>
      </c>
      <c r="J283" s="65">
        <v>12</v>
      </c>
      <c r="K283" s="66">
        <f>SUM(J279:J288)</f>
        <v>144</v>
      </c>
      <c r="L283" s="103"/>
      <c r="M283" s="104">
        <v>1</v>
      </c>
      <c r="N283" s="1380" t="s">
        <v>563</v>
      </c>
      <c r="O283" s="1383" t="s">
        <v>514</v>
      </c>
      <c r="P283" s="1382">
        <v>2221026786</v>
      </c>
      <c r="Q283" s="1381" t="s">
        <v>515</v>
      </c>
    </row>
    <row r="284" spans="1:17" ht="12" customHeight="1" x14ac:dyDescent="0.2">
      <c r="A284" s="13" t="s">
        <v>25</v>
      </c>
      <c r="B284" s="14" t="str">
        <f t="shared" si="31"/>
        <v>273</v>
      </c>
      <c r="C284" s="183" t="s">
        <v>81</v>
      </c>
      <c r="D284" s="16" t="s">
        <v>79</v>
      </c>
      <c r="E284" s="82" t="str">
        <f t="shared" si="35"/>
        <v>273</v>
      </c>
      <c r="F284" s="29" t="str">
        <f t="shared" si="34"/>
        <v>ΕΥΒΟΙΑ</v>
      </c>
      <c r="G284" s="30" t="str">
        <f t="shared" si="36"/>
        <v>273Α</v>
      </c>
      <c r="H284" s="31" t="s">
        <v>5</v>
      </c>
      <c r="I284" s="35" t="s">
        <v>9</v>
      </c>
      <c r="J284" s="65">
        <v>37</v>
      </c>
      <c r="K284" s="66"/>
      <c r="L284" s="1435">
        <v>2</v>
      </c>
      <c r="M284" s="104"/>
      <c r="N284" s="455"/>
      <c r="O284" s="1383"/>
      <c r="P284" s="1382"/>
      <c r="Q284" s="1381"/>
    </row>
    <row r="285" spans="1:17" ht="12" customHeight="1" x14ac:dyDescent="0.2">
      <c r="A285" s="13" t="s">
        <v>25</v>
      </c>
      <c r="B285" s="14" t="str">
        <f t="shared" si="31"/>
        <v>273</v>
      </c>
      <c r="C285" s="183" t="s">
        <v>81</v>
      </c>
      <c r="D285" s="16" t="s">
        <v>79</v>
      </c>
      <c r="E285" s="82" t="str">
        <f t="shared" si="35"/>
        <v>273</v>
      </c>
      <c r="F285" s="29" t="str">
        <f t="shared" si="34"/>
        <v>ΕΥΒΟΙΑ</v>
      </c>
      <c r="G285" s="30" t="str">
        <f t="shared" si="36"/>
        <v>273Α</v>
      </c>
      <c r="H285" s="31" t="s">
        <v>7</v>
      </c>
      <c r="I285" s="35" t="s">
        <v>8</v>
      </c>
      <c r="J285" s="65">
        <v>9</v>
      </c>
      <c r="K285" s="66"/>
      <c r="L285" s="103"/>
      <c r="M285" s="104">
        <v>1</v>
      </c>
      <c r="N285" s="455"/>
      <c r="O285" s="1383"/>
      <c r="P285" s="1382"/>
      <c r="Q285" s="1381"/>
    </row>
    <row r="286" spans="1:17" ht="12" customHeight="1" x14ac:dyDescent="0.2">
      <c r="A286" s="13" t="s">
        <v>25</v>
      </c>
      <c r="B286" s="14" t="str">
        <f t="shared" si="31"/>
        <v>273</v>
      </c>
      <c r="C286" s="183" t="s">
        <v>81</v>
      </c>
      <c r="D286" s="16" t="s">
        <v>79</v>
      </c>
      <c r="E286" s="82" t="str">
        <f t="shared" si="35"/>
        <v>273</v>
      </c>
      <c r="F286" s="29" t="str">
        <f t="shared" si="34"/>
        <v>ΕΥΒΟΙΑ</v>
      </c>
      <c r="G286" s="30" t="str">
        <f t="shared" si="36"/>
        <v>273Α</v>
      </c>
      <c r="H286" s="31" t="s">
        <v>7</v>
      </c>
      <c r="I286" s="35" t="s">
        <v>9</v>
      </c>
      <c r="J286" s="65">
        <v>25</v>
      </c>
      <c r="K286" s="66"/>
      <c r="L286" s="103">
        <v>2</v>
      </c>
      <c r="M286" s="104"/>
      <c r="N286" s="455"/>
      <c r="O286" s="1383"/>
      <c r="P286" s="1382"/>
      <c r="Q286" s="1381"/>
    </row>
    <row r="287" spans="1:17" ht="12" customHeight="1" x14ac:dyDescent="0.2">
      <c r="A287" s="13" t="s">
        <v>25</v>
      </c>
      <c r="B287" s="14" t="str">
        <f t="shared" si="31"/>
        <v>273</v>
      </c>
      <c r="C287" s="183" t="s">
        <v>81</v>
      </c>
      <c r="D287" s="16" t="s">
        <v>79</v>
      </c>
      <c r="E287" s="82" t="str">
        <f t="shared" si="35"/>
        <v>273</v>
      </c>
      <c r="F287" s="29" t="str">
        <f t="shared" si="34"/>
        <v>ΕΥΒΟΙΑ</v>
      </c>
      <c r="G287" s="30" t="str">
        <f t="shared" si="36"/>
        <v>273Α</v>
      </c>
      <c r="H287" s="31" t="s">
        <v>6</v>
      </c>
      <c r="I287" s="35" t="s">
        <v>8</v>
      </c>
      <c r="J287" s="76">
        <v>9</v>
      </c>
      <c r="K287" s="80"/>
      <c r="L287" s="123"/>
      <c r="M287" s="124">
        <v>1</v>
      </c>
      <c r="N287" s="455"/>
      <c r="O287" s="1383"/>
      <c r="P287" s="1382"/>
      <c r="Q287" s="1381"/>
    </row>
    <row r="288" spans="1:17" ht="12" customHeight="1" thickBot="1" x14ac:dyDescent="0.25">
      <c r="A288" s="13" t="s">
        <v>25</v>
      </c>
      <c r="B288" s="14" t="str">
        <f t="shared" si="31"/>
        <v>273</v>
      </c>
      <c r="C288" s="183" t="s">
        <v>81</v>
      </c>
      <c r="D288" s="16" t="s">
        <v>79</v>
      </c>
      <c r="E288" s="125" t="str">
        <f t="shared" si="35"/>
        <v>273</v>
      </c>
      <c r="F288" s="126" t="str">
        <f t="shared" si="34"/>
        <v>ΕΥΒΟΙΑ</v>
      </c>
      <c r="G288" s="145" t="str">
        <f t="shared" si="36"/>
        <v>273Α</v>
      </c>
      <c r="H288" s="51" t="s">
        <v>6</v>
      </c>
      <c r="I288" s="52" t="s">
        <v>9</v>
      </c>
      <c r="J288" s="83">
        <v>21</v>
      </c>
      <c r="K288" s="130"/>
      <c r="L288" s="140">
        <v>2</v>
      </c>
      <c r="M288" s="141"/>
      <c r="N288" s="456"/>
      <c r="O288" s="1348"/>
      <c r="P288" s="1304"/>
      <c r="Q288" s="139"/>
    </row>
    <row r="289" spans="1:17" ht="12" customHeight="1" thickTop="1" x14ac:dyDescent="0.2">
      <c r="A289" s="13" t="s">
        <v>26</v>
      </c>
      <c r="B289" s="14" t="str">
        <f t="shared" si="31"/>
        <v>275</v>
      </c>
      <c r="C289" s="183" t="s">
        <v>81</v>
      </c>
      <c r="D289" s="99" t="s">
        <v>80</v>
      </c>
      <c r="E289" s="190" t="str">
        <f t="shared" si="35"/>
        <v>275</v>
      </c>
      <c r="F289" s="18" t="str">
        <f t="shared" ref="F289:F320" si="37">RIGHT(A289,LEN(A289)-5)</f>
        <v>ΒΟΙΩΤΙΑ</v>
      </c>
      <c r="G289" s="19" t="str">
        <f t="shared" si="36"/>
        <v>275Α</v>
      </c>
      <c r="H289" s="60" t="s">
        <v>3</v>
      </c>
      <c r="I289" s="61" t="s">
        <v>8</v>
      </c>
      <c r="J289" s="62">
        <v>0</v>
      </c>
      <c r="K289" s="63"/>
      <c r="L289" s="100"/>
      <c r="M289" s="101">
        <v>0</v>
      </c>
      <c r="N289" s="452"/>
      <c r="O289" s="1383"/>
      <c r="P289" s="1341"/>
      <c r="Q289" s="300"/>
    </row>
    <row r="290" spans="1:17" ht="12" customHeight="1" x14ac:dyDescent="0.2">
      <c r="A290" s="13" t="s">
        <v>26</v>
      </c>
      <c r="B290" s="14" t="str">
        <f t="shared" si="31"/>
        <v>275</v>
      </c>
      <c r="C290" s="183" t="s">
        <v>81</v>
      </c>
      <c r="D290" s="16" t="s">
        <v>80</v>
      </c>
      <c r="E290" s="82" t="str">
        <f t="shared" si="35"/>
        <v>275</v>
      </c>
      <c r="F290" s="18" t="str">
        <f t="shared" si="37"/>
        <v>ΒΟΙΩΤΙΑ</v>
      </c>
      <c r="G290" s="30" t="str">
        <f t="shared" si="36"/>
        <v>275Α</v>
      </c>
      <c r="H290" s="20" t="s">
        <v>3</v>
      </c>
      <c r="I290" s="21" t="s">
        <v>9</v>
      </c>
      <c r="J290" s="110">
        <v>0</v>
      </c>
      <c r="K290" s="66"/>
      <c r="L290" s="112">
        <v>0</v>
      </c>
      <c r="M290" s="113"/>
      <c r="N290" s="461"/>
      <c r="O290" s="1383"/>
      <c r="P290" s="1338"/>
      <c r="Q290" s="219"/>
    </row>
    <row r="291" spans="1:17" ht="12" customHeight="1" x14ac:dyDescent="0.2">
      <c r="A291" s="13" t="s">
        <v>26</v>
      </c>
      <c r="B291" s="14" t="str">
        <f t="shared" si="31"/>
        <v>275</v>
      </c>
      <c r="C291" s="241" t="s">
        <v>81</v>
      </c>
      <c r="D291" s="16" t="s">
        <v>80</v>
      </c>
      <c r="E291" s="82" t="str">
        <f t="shared" si="35"/>
        <v>275</v>
      </c>
      <c r="F291" s="29" t="str">
        <f t="shared" si="37"/>
        <v>ΒΟΙΩΤΙΑ</v>
      </c>
      <c r="G291" s="30" t="str">
        <f t="shared" si="36"/>
        <v>275Α</v>
      </c>
      <c r="H291" s="31" t="s">
        <v>4</v>
      </c>
      <c r="I291" s="35" t="s">
        <v>8</v>
      </c>
      <c r="J291" s="65">
        <v>5</v>
      </c>
      <c r="K291" s="66"/>
      <c r="L291" s="103"/>
      <c r="M291" s="104">
        <v>1</v>
      </c>
      <c r="N291" s="455"/>
      <c r="O291" s="1383"/>
      <c r="P291" s="1382"/>
      <c r="Q291" s="1381"/>
    </row>
    <row r="292" spans="1:17" ht="12" customHeight="1" x14ac:dyDescent="0.2">
      <c r="A292" s="13" t="s">
        <v>26</v>
      </c>
      <c r="B292" s="14" t="str">
        <f t="shared" si="31"/>
        <v>275</v>
      </c>
      <c r="C292" s="183" t="s">
        <v>81</v>
      </c>
      <c r="D292" s="16" t="s">
        <v>80</v>
      </c>
      <c r="E292" s="82" t="str">
        <f t="shared" si="35"/>
        <v>275</v>
      </c>
      <c r="F292" s="29" t="str">
        <f t="shared" si="37"/>
        <v>ΒΟΙΩΤΙΑ</v>
      </c>
      <c r="G292" s="30" t="str">
        <f t="shared" si="36"/>
        <v>275Α</v>
      </c>
      <c r="H292" s="31" t="s">
        <v>4</v>
      </c>
      <c r="I292" s="35" t="s">
        <v>9</v>
      </c>
      <c r="J292" s="65">
        <v>38</v>
      </c>
      <c r="K292" s="66"/>
      <c r="L292" s="103">
        <v>3</v>
      </c>
      <c r="M292" s="104"/>
      <c r="N292" s="455"/>
      <c r="O292" s="1383"/>
      <c r="P292" s="1382"/>
      <c r="Q292" s="1381"/>
    </row>
    <row r="293" spans="1:17" ht="12" customHeight="1" x14ac:dyDescent="0.2">
      <c r="A293" s="13" t="s">
        <v>26</v>
      </c>
      <c r="B293" s="14" t="str">
        <f t="shared" si="31"/>
        <v>275</v>
      </c>
      <c r="C293" s="183" t="s">
        <v>81</v>
      </c>
      <c r="D293" s="42" t="s">
        <v>80</v>
      </c>
      <c r="E293" s="82" t="str">
        <f t="shared" si="35"/>
        <v>275</v>
      </c>
      <c r="F293" s="29" t="str">
        <f t="shared" si="37"/>
        <v>ΒΟΙΩΤΙΑ</v>
      </c>
      <c r="G293" s="30" t="str">
        <f t="shared" si="36"/>
        <v>275Α</v>
      </c>
      <c r="H293" s="31" t="s">
        <v>5</v>
      </c>
      <c r="I293" s="35" t="s">
        <v>8</v>
      </c>
      <c r="J293" s="65">
        <v>3</v>
      </c>
      <c r="K293" s="66">
        <f>SUM(J289:J298)</f>
        <v>77</v>
      </c>
      <c r="L293" s="103"/>
      <c r="M293" s="104">
        <v>1</v>
      </c>
      <c r="N293" s="1380" t="s">
        <v>473</v>
      </c>
      <c r="O293" s="1383" t="s">
        <v>440</v>
      </c>
      <c r="P293" s="1382" t="s">
        <v>472</v>
      </c>
      <c r="Q293" s="1381" t="s">
        <v>516</v>
      </c>
    </row>
    <row r="294" spans="1:17" ht="12" customHeight="1" x14ac:dyDescent="0.2">
      <c r="A294" s="13" t="s">
        <v>26</v>
      </c>
      <c r="B294" s="14" t="str">
        <f t="shared" si="31"/>
        <v>275</v>
      </c>
      <c r="C294" s="183" t="s">
        <v>81</v>
      </c>
      <c r="D294" s="16" t="s">
        <v>80</v>
      </c>
      <c r="E294" s="82" t="str">
        <f t="shared" si="35"/>
        <v>275</v>
      </c>
      <c r="F294" s="29" t="str">
        <f t="shared" si="37"/>
        <v>ΒΟΙΩΤΙΑ</v>
      </c>
      <c r="G294" s="30" t="str">
        <f t="shared" si="36"/>
        <v>275Α</v>
      </c>
      <c r="H294" s="31" t="s">
        <v>5</v>
      </c>
      <c r="I294" s="35" t="s">
        <v>9</v>
      </c>
      <c r="J294" s="65">
        <v>17</v>
      </c>
      <c r="K294" s="66"/>
      <c r="L294" s="103">
        <v>1</v>
      </c>
      <c r="M294" s="104"/>
      <c r="N294" s="455"/>
      <c r="O294" s="1383"/>
      <c r="P294" s="1382"/>
      <c r="Q294" s="1381"/>
    </row>
    <row r="295" spans="1:17" ht="12" customHeight="1" x14ac:dyDescent="0.2">
      <c r="A295" s="13" t="s">
        <v>26</v>
      </c>
      <c r="B295" s="14" t="str">
        <f t="shared" si="31"/>
        <v>275</v>
      </c>
      <c r="C295" s="183" t="s">
        <v>81</v>
      </c>
      <c r="D295" s="16" t="s">
        <v>80</v>
      </c>
      <c r="E295" s="82" t="str">
        <f t="shared" si="35"/>
        <v>275</v>
      </c>
      <c r="F295" s="29" t="str">
        <f t="shared" si="37"/>
        <v>ΒΟΙΩΤΙΑ</v>
      </c>
      <c r="G295" s="30" t="str">
        <f t="shared" si="36"/>
        <v>275Α</v>
      </c>
      <c r="H295" s="31" t="s">
        <v>7</v>
      </c>
      <c r="I295" s="35" t="s">
        <v>8</v>
      </c>
      <c r="J295" s="65">
        <v>2</v>
      </c>
      <c r="K295" s="66"/>
      <c r="L295" s="103"/>
      <c r="M295" s="1411" t="s">
        <v>489</v>
      </c>
      <c r="N295" s="455"/>
      <c r="O295" s="1383"/>
      <c r="P295" s="1382"/>
      <c r="Q295" s="1381"/>
    </row>
    <row r="296" spans="1:17" ht="12" customHeight="1" x14ac:dyDescent="0.2">
      <c r="A296" s="13" t="s">
        <v>26</v>
      </c>
      <c r="B296" s="14" t="str">
        <f t="shared" si="31"/>
        <v>275</v>
      </c>
      <c r="C296" s="183" t="s">
        <v>81</v>
      </c>
      <c r="D296" s="16" t="s">
        <v>80</v>
      </c>
      <c r="E296" s="82" t="str">
        <f t="shared" si="35"/>
        <v>275</v>
      </c>
      <c r="F296" s="29" t="str">
        <f t="shared" si="37"/>
        <v>ΒΟΙΩΤΙΑ</v>
      </c>
      <c r="G296" s="30" t="str">
        <f t="shared" si="36"/>
        <v>275Α</v>
      </c>
      <c r="H296" s="31" t="s">
        <v>7</v>
      </c>
      <c r="I296" s="35" t="s">
        <v>9</v>
      </c>
      <c r="J296" s="65">
        <v>6</v>
      </c>
      <c r="K296" s="66"/>
      <c r="L296" s="103">
        <v>1</v>
      </c>
      <c r="M296" s="104"/>
      <c r="N296" s="455"/>
      <c r="O296" s="1383"/>
      <c r="P296" s="1382"/>
      <c r="Q296" s="1381"/>
    </row>
    <row r="297" spans="1:17" ht="12" customHeight="1" x14ac:dyDescent="0.2">
      <c r="A297" s="13" t="s">
        <v>26</v>
      </c>
      <c r="B297" s="14" t="str">
        <f t="shared" si="31"/>
        <v>275</v>
      </c>
      <c r="C297" s="183" t="s">
        <v>81</v>
      </c>
      <c r="D297" s="16" t="s">
        <v>80</v>
      </c>
      <c r="E297" s="82" t="str">
        <f t="shared" si="35"/>
        <v>275</v>
      </c>
      <c r="F297" s="49" t="str">
        <f t="shared" si="37"/>
        <v>ΒΟΙΩΤΙΑ</v>
      </c>
      <c r="G297" s="30" t="str">
        <f t="shared" si="36"/>
        <v>275Α</v>
      </c>
      <c r="H297" s="51" t="s">
        <v>6</v>
      </c>
      <c r="I297" s="52" t="s">
        <v>8</v>
      </c>
      <c r="J297" s="83">
        <v>2</v>
      </c>
      <c r="K297" s="80"/>
      <c r="L297" s="140"/>
      <c r="M297" s="141">
        <v>1</v>
      </c>
      <c r="N297" s="456"/>
      <c r="O297" s="1383"/>
      <c r="P297" s="1304"/>
      <c r="Q297" s="139"/>
    </row>
    <row r="298" spans="1:17" ht="12" customHeight="1" thickBot="1" x14ac:dyDescent="0.25">
      <c r="A298" s="13" t="s">
        <v>26</v>
      </c>
      <c r="B298" s="14" t="str">
        <f t="shared" ref="B298:B361" si="38">LEFT(A298,3)</f>
        <v>275</v>
      </c>
      <c r="C298" s="183" t="s">
        <v>81</v>
      </c>
      <c r="D298" s="243" t="s">
        <v>80</v>
      </c>
      <c r="E298" s="82" t="str">
        <f t="shared" si="35"/>
        <v>275</v>
      </c>
      <c r="F298" s="49" t="str">
        <f t="shared" si="37"/>
        <v>ΒΟΙΩΤΙΑ</v>
      </c>
      <c r="G298" s="50" t="str">
        <f t="shared" si="36"/>
        <v>275Α</v>
      </c>
      <c r="H298" s="127" t="s">
        <v>6</v>
      </c>
      <c r="I298" s="128" t="s">
        <v>9</v>
      </c>
      <c r="J298" s="129">
        <v>4</v>
      </c>
      <c r="K298" s="130"/>
      <c r="L298" s="131">
        <v>1</v>
      </c>
      <c r="M298" s="132"/>
      <c r="N298" s="467"/>
      <c r="O298" s="1339"/>
      <c r="P298" s="1346"/>
      <c r="Q298" s="150"/>
    </row>
    <row r="299" spans="1:17" ht="12" customHeight="1" thickTop="1" x14ac:dyDescent="0.2">
      <c r="A299" s="13" t="s">
        <v>27</v>
      </c>
      <c r="B299" s="14" t="str">
        <f t="shared" si="38"/>
        <v>278</v>
      </c>
      <c r="C299" s="183" t="s">
        <v>81</v>
      </c>
      <c r="D299" s="99" t="s">
        <v>82</v>
      </c>
      <c r="E299" s="182" t="str">
        <f t="shared" si="35"/>
        <v>278</v>
      </c>
      <c r="F299" s="58" t="str">
        <f t="shared" si="37"/>
        <v>ΦΘΙΩΤΙΔΑ</v>
      </c>
      <c r="G299" s="59" t="str">
        <f t="shared" si="36"/>
        <v>278Α</v>
      </c>
      <c r="H299" s="20" t="s">
        <v>3</v>
      </c>
      <c r="I299" s="21" t="s">
        <v>8</v>
      </c>
      <c r="J299" s="175">
        <v>1</v>
      </c>
      <c r="K299" s="163"/>
      <c r="L299" s="177"/>
      <c r="M299" s="178">
        <v>1</v>
      </c>
      <c r="N299" s="482"/>
      <c r="O299" s="1340"/>
      <c r="P299" s="538"/>
      <c r="Q299" s="180"/>
    </row>
    <row r="300" spans="1:17" ht="12" customHeight="1" x14ac:dyDescent="0.2">
      <c r="A300" s="13" t="s">
        <v>27</v>
      </c>
      <c r="B300" s="14" t="str">
        <f t="shared" si="38"/>
        <v>278</v>
      </c>
      <c r="C300" s="183" t="s">
        <v>81</v>
      </c>
      <c r="D300" s="16" t="s">
        <v>82</v>
      </c>
      <c r="E300" s="82" t="str">
        <f t="shared" si="35"/>
        <v>278</v>
      </c>
      <c r="F300" s="18" t="str">
        <f t="shared" si="37"/>
        <v>ΦΘΙΩΤΙΔΑ</v>
      </c>
      <c r="G300" s="30" t="str">
        <f t="shared" si="36"/>
        <v>278Α</v>
      </c>
      <c r="H300" s="20" t="s">
        <v>3</v>
      </c>
      <c r="I300" s="21" t="s">
        <v>9</v>
      </c>
      <c r="J300" s="175">
        <v>1</v>
      </c>
      <c r="K300" s="168"/>
      <c r="L300" s="177">
        <v>1</v>
      </c>
      <c r="M300" s="178"/>
      <c r="N300" s="482"/>
      <c r="O300" s="1383"/>
      <c r="P300" s="538"/>
      <c r="Q300" s="180"/>
    </row>
    <row r="301" spans="1:17" ht="12" customHeight="1" x14ac:dyDescent="0.2">
      <c r="A301" s="13" t="s">
        <v>27</v>
      </c>
      <c r="B301" s="14" t="str">
        <f t="shared" si="38"/>
        <v>278</v>
      </c>
      <c r="C301" s="183" t="s">
        <v>81</v>
      </c>
      <c r="D301" s="16" t="s">
        <v>82</v>
      </c>
      <c r="E301" s="82" t="str">
        <f t="shared" si="35"/>
        <v>278</v>
      </c>
      <c r="F301" s="29" t="str">
        <f t="shared" si="37"/>
        <v>ΦΘΙΩΤΙΔΑ</v>
      </c>
      <c r="G301" s="30" t="str">
        <f t="shared" si="36"/>
        <v>278Α</v>
      </c>
      <c r="H301" s="31" t="s">
        <v>4</v>
      </c>
      <c r="I301" s="35" t="s">
        <v>8</v>
      </c>
      <c r="J301" s="1441">
        <v>36</v>
      </c>
      <c r="K301" s="168"/>
      <c r="L301" s="169"/>
      <c r="M301" s="170">
        <v>3</v>
      </c>
      <c r="N301" s="479"/>
      <c r="O301" s="1383"/>
      <c r="P301" s="532"/>
      <c r="Q301" s="172"/>
    </row>
    <row r="302" spans="1:17" ht="12" customHeight="1" x14ac:dyDescent="0.2">
      <c r="A302" s="13" t="s">
        <v>27</v>
      </c>
      <c r="B302" s="14" t="str">
        <f t="shared" si="38"/>
        <v>278</v>
      </c>
      <c r="C302" s="183" t="s">
        <v>81</v>
      </c>
      <c r="D302" s="16" t="s">
        <v>82</v>
      </c>
      <c r="E302" s="82" t="str">
        <f t="shared" si="35"/>
        <v>278</v>
      </c>
      <c r="F302" s="29" t="str">
        <f t="shared" si="37"/>
        <v>ΦΘΙΩΤΙΔΑ</v>
      </c>
      <c r="G302" s="30" t="str">
        <f t="shared" si="36"/>
        <v>278Α</v>
      </c>
      <c r="H302" s="31" t="s">
        <v>4</v>
      </c>
      <c r="I302" s="35" t="s">
        <v>9</v>
      </c>
      <c r="J302" s="167">
        <v>72</v>
      </c>
      <c r="K302" s="168"/>
      <c r="L302" s="169">
        <v>5</v>
      </c>
      <c r="M302" s="170"/>
      <c r="N302" s="479"/>
      <c r="O302" s="1383"/>
      <c r="P302" s="532"/>
      <c r="Q302" s="172"/>
    </row>
    <row r="303" spans="1:17" ht="12" customHeight="1" thickBot="1" x14ac:dyDescent="0.25">
      <c r="A303" s="13" t="s">
        <v>27</v>
      </c>
      <c r="B303" s="14" t="str">
        <f t="shared" si="38"/>
        <v>278</v>
      </c>
      <c r="C303" s="183" t="s">
        <v>81</v>
      </c>
      <c r="D303" s="42" t="s">
        <v>82</v>
      </c>
      <c r="E303" s="82" t="str">
        <f t="shared" si="35"/>
        <v>278</v>
      </c>
      <c r="F303" s="29" t="str">
        <f t="shared" si="37"/>
        <v>ΦΘΙΩΤΙΔΑ</v>
      </c>
      <c r="G303" s="30" t="str">
        <f t="shared" si="36"/>
        <v>278Α</v>
      </c>
      <c r="H303" s="31" t="s">
        <v>5</v>
      </c>
      <c r="I303" s="35" t="s">
        <v>8</v>
      </c>
      <c r="J303" s="1439">
        <v>9</v>
      </c>
      <c r="K303" s="168">
        <f>SUM(J299:J308)</f>
        <v>196</v>
      </c>
      <c r="L303" s="169"/>
      <c r="M303" s="170">
        <v>1</v>
      </c>
      <c r="N303" s="1409" t="s">
        <v>374</v>
      </c>
      <c r="O303" s="1383" t="s">
        <v>585</v>
      </c>
      <c r="P303" s="532" t="s">
        <v>595</v>
      </c>
      <c r="Q303" s="172" t="s">
        <v>236</v>
      </c>
    </row>
    <row r="304" spans="1:17" ht="12" customHeight="1" x14ac:dyDescent="0.2">
      <c r="A304" s="13" t="s">
        <v>27</v>
      </c>
      <c r="B304" s="14" t="str">
        <f t="shared" si="38"/>
        <v>278</v>
      </c>
      <c r="C304" s="183" t="s">
        <v>81</v>
      </c>
      <c r="D304" s="16" t="s">
        <v>82</v>
      </c>
      <c r="E304" s="82" t="str">
        <f t="shared" si="35"/>
        <v>278</v>
      </c>
      <c r="F304" s="29" t="str">
        <f t="shared" si="37"/>
        <v>ΦΘΙΩΤΙΔΑ</v>
      </c>
      <c r="G304" s="30" t="str">
        <f t="shared" si="36"/>
        <v>278Α</v>
      </c>
      <c r="H304" s="31" t="s">
        <v>5</v>
      </c>
      <c r="I304" s="35" t="s">
        <v>9</v>
      </c>
      <c r="J304" s="167">
        <v>48</v>
      </c>
      <c r="K304" s="168"/>
      <c r="L304" s="169">
        <v>3</v>
      </c>
      <c r="M304" s="170"/>
      <c r="N304" s="479"/>
      <c r="O304" s="1383"/>
      <c r="P304" s="532"/>
      <c r="Q304" s="172"/>
    </row>
    <row r="305" spans="1:17" ht="12" customHeight="1" x14ac:dyDescent="0.2">
      <c r="A305" s="13" t="s">
        <v>27</v>
      </c>
      <c r="B305" s="14" t="str">
        <f t="shared" si="38"/>
        <v>278</v>
      </c>
      <c r="C305" s="183" t="s">
        <v>81</v>
      </c>
      <c r="D305" s="16" t="s">
        <v>82</v>
      </c>
      <c r="E305" s="82" t="str">
        <f t="shared" si="35"/>
        <v>278</v>
      </c>
      <c r="F305" s="29" t="str">
        <f t="shared" si="37"/>
        <v>ΦΘΙΩΤΙΔΑ</v>
      </c>
      <c r="G305" s="30" t="str">
        <f t="shared" si="36"/>
        <v>278Α</v>
      </c>
      <c r="H305" s="31" t="s">
        <v>7</v>
      </c>
      <c r="I305" s="35" t="s">
        <v>8</v>
      </c>
      <c r="J305" s="167">
        <v>3</v>
      </c>
      <c r="K305" s="168"/>
      <c r="L305" s="169"/>
      <c r="M305" s="170">
        <v>1</v>
      </c>
      <c r="N305" s="479"/>
      <c r="O305" s="1383"/>
      <c r="P305" s="532"/>
      <c r="Q305" s="172"/>
    </row>
    <row r="306" spans="1:17" ht="12" customHeight="1" x14ac:dyDescent="0.2">
      <c r="A306" s="13" t="s">
        <v>27</v>
      </c>
      <c r="B306" s="14" t="str">
        <f t="shared" si="38"/>
        <v>278</v>
      </c>
      <c r="C306" s="183" t="s">
        <v>81</v>
      </c>
      <c r="D306" s="16" t="s">
        <v>82</v>
      </c>
      <c r="E306" s="82" t="str">
        <f t="shared" si="35"/>
        <v>278</v>
      </c>
      <c r="F306" s="29" t="str">
        <f t="shared" si="37"/>
        <v>ΦΘΙΩΤΙΔΑ</v>
      </c>
      <c r="G306" s="30" t="str">
        <f t="shared" si="36"/>
        <v>278Α</v>
      </c>
      <c r="H306" s="31" t="s">
        <v>7</v>
      </c>
      <c r="I306" s="35" t="s">
        <v>9</v>
      </c>
      <c r="J306" s="167">
        <v>12</v>
      </c>
      <c r="K306" s="168"/>
      <c r="L306" s="169">
        <v>1</v>
      </c>
      <c r="M306" s="170"/>
      <c r="N306" s="479"/>
      <c r="O306" s="1383"/>
      <c r="P306" s="532"/>
      <c r="Q306" s="172"/>
    </row>
    <row r="307" spans="1:17" ht="12" customHeight="1" x14ac:dyDescent="0.2">
      <c r="A307" s="13" t="s">
        <v>27</v>
      </c>
      <c r="B307" s="14" t="str">
        <f t="shared" si="38"/>
        <v>278</v>
      </c>
      <c r="C307" s="183" t="s">
        <v>81</v>
      </c>
      <c r="D307" s="16" t="s">
        <v>82</v>
      </c>
      <c r="E307" s="82" t="str">
        <f t="shared" si="35"/>
        <v>278</v>
      </c>
      <c r="F307" s="49" t="str">
        <f t="shared" si="37"/>
        <v>ΦΘΙΩΤΙΔΑ</v>
      </c>
      <c r="G307" s="30" t="str">
        <f t="shared" si="36"/>
        <v>278Α</v>
      </c>
      <c r="H307" s="51" t="s">
        <v>6</v>
      </c>
      <c r="I307" s="52" t="s">
        <v>8</v>
      </c>
      <c r="J307" s="197">
        <v>4</v>
      </c>
      <c r="K307" s="186"/>
      <c r="L307" s="198"/>
      <c r="M307" s="204">
        <v>1</v>
      </c>
      <c r="N307" s="486"/>
      <c r="O307" s="1383"/>
      <c r="P307" s="1290"/>
      <c r="Q307" s="199"/>
    </row>
    <row r="308" spans="1:17" ht="12" customHeight="1" thickBot="1" x14ac:dyDescent="0.25">
      <c r="A308" s="13" t="s">
        <v>27</v>
      </c>
      <c r="B308" s="14" t="str">
        <f t="shared" si="38"/>
        <v>278</v>
      </c>
      <c r="C308" s="242" t="s">
        <v>81</v>
      </c>
      <c r="D308" s="243" t="s">
        <v>82</v>
      </c>
      <c r="E308" s="125" t="str">
        <f t="shared" si="35"/>
        <v>278</v>
      </c>
      <c r="F308" s="126" t="str">
        <f t="shared" si="37"/>
        <v>ΦΘΙΩΤΙΔΑ</v>
      </c>
      <c r="G308" s="145" t="str">
        <f t="shared" si="36"/>
        <v>278Α</v>
      </c>
      <c r="H308" s="127" t="s">
        <v>6</v>
      </c>
      <c r="I308" s="128" t="s">
        <v>9</v>
      </c>
      <c r="J308" s="200">
        <v>10</v>
      </c>
      <c r="K308" s="189"/>
      <c r="L308" s="201">
        <v>1</v>
      </c>
      <c r="M308" s="202"/>
      <c r="N308" s="488"/>
      <c r="O308" s="1348"/>
      <c r="P308" s="1351"/>
      <c r="Q308" s="203"/>
    </row>
    <row r="309" spans="1:17" ht="14.1" customHeight="1" thickTop="1" x14ac:dyDescent="0.2">
      <c r="A309" s="13" t="s">
        <v>28</v>
      </c>
      <c r="B309" s="14" t="str">
        <f t="shared" si="38"/>
        <v>281</v>
      </c>
      <c r="C309" s="223" t="s">
        <v>84</v>
      </c>
      <c r="D309" s="217" t="s">
        <v>83</v>
      </c>
      <c r="E309" s="57" t="str">
        <f t="shared" si="35"/>
        <v>281</v>
      </c>
      <c r="F309" s="58" t="str">
        <f t="shared" si="37"/>
        <v>ΛΑΡΙΣΑ</v>
      </c>
      <c r="G309" s="59" t="str">
        <f t="shared" si="36"/>
        <v>281Α</v>
      </c>
      <c r="H309" s="60" t="s">
        <v>3</v>
      </c>
      <c r="I309" s="61" t="s">
        <v>8</v>
      </c>
      <c r="J309" s="62">
        <v>0</v>
      </c>
      <c r="K309" s="63"/>
      <c r="L309" s="100"/>
      <c r="M309" s="301">
        <v>0</v>
      </c>
      <c r="N309" s="452"/>
      <c r="O309" s="1340"/>
      <c r="P309" s="1341"/>
      <c r="Q309" s="300"/>
    </row>
    <row r="310" spans="1:17" ht="14.1" customHeight="1" x14ac:dyDescent="0.2">
      <c r="A310" s="13" t="s">
        <v>28</v>
      </c>
      <c r="B310" s="14" t="str">
        <f t="shared" si="38"/>
        <v>281</v>
      </c>
      <c r="C310" s="223" t="s">
        <v>84</v>
      </c>
      <c r="D310" s="217" t="s">
        <v>83</v>
      </c>
      <c r="E310" s="64" t="str">
        <f t="shared" si="35"/>
        <v>281</v>
      </c>
      <c r="F310" s="29" t="str">
        <f t="shared" si="37"/>
        <v>ΛΑΡΙΣΑ</v>
      </c>
      <c r="G310" s="30" t="s">
        <v>177</v>
      </c>
      <c r="H310" s="31" t="s">
        <v>3</v>
      </c>
      <c r="I310" s="35" t="s">
        <v>9</v>
      </c>
      <c r="J310" s="65">
        <v>3</v>
      </c>
      <c r="K310" s="66"/>
      <c r="L310" s="103">
        <v>1</v>
      </c>
      <c r="M310" s="104"/>
      <c r="N310" s="455"/>
      <c r="O310" s="1307"/>
      <c r="P310" s="1382"/>
      <c r="Q310" s="1381"/>
    </row>
    <row r="311" spans="1:17" ht="14.1" customHeight="1" x14ac:dyDescent="0.2">
      <c r="A311" s="13" t="s">
        <v>28</v>
      </c>
      <c r="B311" s="14" t="str">
        <f t="shared" si="38"/>
        <v>281</v>
      </c>
      <c r="C311" s="223" t="s">
        <v>84</v>
      </c>
      <c r="D311" s="217" t="s">
        <v>83</v>
      </c>
      <c r="E311" s="64" t="str">
        <f t="shared" si="35"/>
        <v>281</v>
      </c>
      <c r="F311" s="29" t="str">
        <f t="shared" si="37"/>
        <v>ΛΑΡΙΣΑ</v>
      </c>
      <c r="G311" s="30" t="s">
        <v>177</v>
      </c>
      <c r="H311" s="31" t="s">
        <v>3</v>
      </c>
      <c r="I311" s="35" t="s">
        <v>10</v>
      </c>
      <c r="J311" s="65">
        <v>17</v>
      </c>
      <c r="K311" s="66">
        <f>SUM(J309:J314)</f>
        <v>183</v>
      </c>
      <c r="L311" s="103"/>
      <c r="M311" s="152">
        <v>1</v>
      </c>
      <c r="N311" s="1380" t="s">
        <v>602</v>
      </c>
      <c r="O311" s="1307" t="s">
        <v>603</v>
      </c>
      <c r="P311" s="1382">
        <v>2410614566</v>
      </c>
      <c r="Q311" s="1381" t="s">
        <v>296</v>
      </c>
    </row>
    <row r="312" spans="1:17" ht="14.1" customHeight="1" x14ac:dyDescent="0.2">
      <c r="A312" s="13" t="s">
        <v>28</v>
      </c>
      <c r="B312" s="14" t="str">
        <f t="shared" ref="B312:B317" si="39">LEFT(A312,3)</f>
        <v>281</v>
      </c>
      <c r="C312" s="223" t="s">
        <v>84</v>
      </c>
      <c r="D312" s="217" t="s">
        <v>83</v>
      </c>
      <c r="E312" s="64" t="str">
        <f t="shared" ref="E312:E317" si="40">B312</f>
        <v>281</v>
      </c>
      <c r="F312" s="29" t="str">
        <f t="shared" si="37"/>
        <v>ΛΑΡΙΣΑ</v>
      </c>
      <c r="G312" s="30" t="s">
        <v>177</v>
      </c>
      <c r="H312" s="31" t="s">
        <v>5</v>
      </c>
      <c r="I312" s="35" t="s">
        <v>8</v>
      </c>
      <c r="J312" s="167">
        <v>65</v>
      </c>
      <c r="K312" s="168"/>
      <c r="L312" s="169"/>
      <c r="M312" s="1432">
        <v>4</v>
      </c>
      <c r="N312" s="479"/>
      <c r="O312" s="1307"/>
      <c r="P312" s="532"/>
      <c r="Q312" s="172"/>
    </row>
    <row r="313" spans="1:17" ht="14.1" customHeight="1" x14ac:dyDescent="0.2">
      <c r="A313" s="13" t="s">
        <v>28</v>
      </c>
      <c r="B313" s="14" t="str">
        <f t="shared" si="39"/>
        <v>281</v>
      </c>
      <c r="C313" s="223" t="s">
        <v>84</v>
      </c>
      <c r="D313" s="217" t="s">
        <v>83</v>
      </c>
      <c r="E313" s="64" t="str">
        <f t="shared" si="40"/>
        <v>281</v>
      </c>
      <c r="F313" s="29" t="str">
        <f t="shared" si="37"/>
        <v>ΛΑΡΙΣΑ</v>
      </c>
      <c r="G313" s="30" t="s">
        <v>177</v>
      </c>
      <c r="H313" s="31" t="s">
        <v>5</v>
      </c>
      <c r="I313" s="35" t="s">
        <v>9</v>
      </c>
      <c r="J313" s="167">
        <v>84</v>
      </c>
      <c r="K313" s="168"/>
      <c r="L313" s="169">
        <v>6</v>
      </c>
      <c r="M313" s="170"/>
      <c r="N313" s="479"/>
      <c r="O313" s="1307"/>
      <c r="P313" s="532"/>
      <c r="Q313" s="172"/>
    </row>
    <row r="314" spans="1:17" ht="14.1" customHeight="1" thickBot="1" x14ac:dyDescent="0.25">
      <c r="A314" s="13" t="s">
        <v>28</v>
      </c>
      <c r="B314" s="14" t="str">
        <f t="shared" si="39"/>
        <v>281</v>
      </c>
      <c r="C314" s="223" t="s">
        <v>84</v>
      </c>
      <c r="D314" s="217" t="s">
        <v>83</v>
      </c>
      <c r="E314" s="82" t="str">
        <f t="shared" si="40"/>
        <v>281</v>
      </c>
      <c r="F314" s="49" t="str">
        <f t="shared" si="37"/>
        <v>ΛΑΡΙΣΑ</v>
      </c>
      <c r="G314" s="50" t="s">
        <v>177</v>
      </c>
      <c r="H314" s="51" t="s">
        <v>5</v>
      </c>
      <c r="I314" s="52" t="s">
        <v>10</v>
      </c>
      <c r="J314" s="231">
        <v>14</v>
      </c>
      <c r="K314" s="232"/>
      <c r="L314" s="212"/>
      <c r="M314" s="233">
        <v>1</v>
      </c>
      <c r="N314" s="486"/>
      <c r="O314" s="1342"/>
      <c r="P314" s="1290"/>
      <c r="Q314" s="199"/>
    </row>
    <row r="315" spans="1:17" ht="12" customHeight="1" x14ac:dyDescent="0.2">
      <c r="A315" s="13" t="s">
        <v>28</v>
      </c>
      <c r="B315" s="14" t="str">
        <f t="shared" si="39"/>
        <v>281</v>
      </c>
      <c r="C315" s="223" t="s">
        <v>84</v>
      </c>
      <c r="D315" s="221" t="s">
        <v>83</v>
      </c>
      <c r="E315" s="85" t="str">
        <f t="shared" si="40"/>
        <v>281</v>
      </c>
      <c r="F315" s="86" t="str">
        <f t="shared" si="37"/>
        <v>ΛΑΡΙΣΑ</v>
      </c>
      <c r="G315" s="87" t="s">
        <v>151</v>
      </c>
      <c r="H315" s="88" t="s">
        <v>4</v>
      </c>
      <c r="I315" s="89" t="s">
        <v>8</v>
      </c>
      <c r="J315" s="119">
        <v>45</v>
      </c>
      <c r="K315" s="111"/>
      <c r="L315" s="120"/>
      <c r="M315" s="121">
        <v>3</v>
      </c>
      <c r="N315" s="465"/>
      <c r="O315" s="550"/>
      <c r="P315" s="551"/>
      <c r="Q315" s="144"/>
    </row>
    <row r="316" spans="1:17" ht="12" customHeight="1" x14ac:dyDescent="0.2">
      <c r="A316" s="13" t="s">
        <v>28</v>
      </c>
      <c r="B316" s="14" t="str">
        <f t="shared" si="39"/>
        <v>281</v>
      </c>
      <c r="C316" s="223" t="s">
        <v>84</v>
      </c>
      <c r="D316" s="217" t="s">
        <v>83</v>
      </c>
      <c r="E316" s="64" t="str">
        <f t="shared" si="40"/>
        <v>281</v>
      </c>
      <c r="F316" s="29" t="str">
        <f t="shared" si="37"/>
        <v>ΛΑΡΙΣΑ</v>
      </c>
      <c r="G316" s="30" t="s">
        <v>151</v>
      </c>
      <c r="H316" s="31" t="s">
        <v>4</v>
      </c>
      <c r="I316" s="35" t="s">
        <v>9</v>
      </c>
      <c r="J316" s="65">
        <v>56</v>
      </c>
      <c r="K316" s="66"/>
      <c r="L316" s="103">
        <v>4</v>
      </c>
      <c r="M316" s="104"/>
      <c r="N316" s="455"/>
      <c r="O316" s="1307"/>
      <c r="P316" s="1382"/>
      <c r="Q316" s="1381"/>
    </row>
    <row r="317" spans="1:17" ht="12" customHeight="1" x14ac:dyDescent="0.2">
      <c r="A317" s="13" t="s">
        <v>28</v>
      </c>
      <c r="B317" s="14" t="str">
        <f t="shared" si="39"/>
        <v>281</v>
      </c>
      <c r="C317" s="223" t="s">
        <v>84</v>
      </c>
      <c r="D317" s="217" t="s">
        <v>83</v>
      </c>
      <c r="E317" s="64" t="str">
        <f t="shared" si="40"/>
        <v>281</v>
      </c>
      <c r="F317" s="29" t="str">
        <f t="shared" si="37"/>
        <v>ΛΑΡΙΣΑ</v>
      </c>
      <c r="G317" s="30" t="s">
        <v>151</v>
      </c>
      <c r="H317" s="31" t="s">
        <v>4</v>
      </c>
      <c r="I317" s="35" t="s">
        <v>10</v>
      </c>
      <c r="J317" s="65">
        <v>37</v>
      </c>
      <c r="K317" s="66"/>
      <c r="L317" s="103"/>
      <c r="M317" s="104">
        <v>3</v>
      </c>
      <c r="N317" s="455"/>
      <c r="O317" s="1307"/>
      <c r="P317" s="1382"/>
      <c r="Q317" s="1381"/>
    </row>
    <row r="318" spans="1:17" ht="12" customHeight="1" x14ac:dyDescent="0.2">
      <c r="A318" s="13" t="s">
        <v>28</v>
      </c>
      <c r="B318" s="14" t="str">
        <f t="shared" si="38"/>
        <v>281</v>
      </c>
      <c r="C318" s="235" t="s">
        <v>84</v>
      </c>
      <c r="D318" s="217" t="s">
        <v>83</v>
      </c>
      <c r="E318" s="64" t="str">
        <f t="shared" ref="E318:E376" si="41">B318</f>
        <v>281</v>
      </c>
      <c r="F318" s="29" t="str">
        <f t="shared" si="37"/>
        <v>ΛΑΡΙΣΑ</v>
      </c>
      <c r="G318" s="30" t="s">
        <v>151</v>
      </c>
      <c r="H318" s="31" t="s">
        <v>7</v>
      </c>
      <c r="I318" s="35" t="s">
        <v>8</v>
      </c>
      <c r="J318" s="167">
        <v>0</v>
      </c>
      <c r="K318" s="168">
        <f>SUM(J315:J322)</f>
        <v>263</v>
      </c>
      <c r="L318" s="169"/>
      <c r="M318" s="170">
        <v>0</v>
      </c>
      <c r="N318" s="171" t="s">
        <v>604</v>
      </c>
      <c r="O318" s="1307" t="s">
        <v>605</v>
      </c>
      <c r="P318" s="532">
        <v>2410230828</v>
      </c>
      <c r="Q318" s="172" t="s">
        <v>509</v>
      </c>
    </row>
    <row r="319" spans="1:17" ht="12" customHeight="1" x14ac:dyDescent="0.2">
      <c r="A319" s="13" t="s">
        <v>28</v>
      </c>
      <c r="B319" s="14" t="str">
        <f t="shared" si="38"/>
        <v>281</v>
      </c>
      <c r="C319" s="223" t="s">
        <v>84</v>
      </c>
      <c r="D319" s="217" t="s">
        <v>83</v>
      </c>
      <c r="E319" s="64" t="str">
        <f t="shared" si="41"/>
        <v>281</v>
      </c>
      <c r="F319" s="29" t="str">
        <f t="shared" si="37"/>
        <v>ΛΑΡΙΣΑ</v>
      </c>
      <c r="G319" s="30" t="s">
        <v>151</v>
      </c>
      <c r="H319" s="31" t="s">
        <v>7</v>
      </c>
      <c r="I319" s="35" t="s">
        <v>9</v>
      </c>
      <c r="J319" s="167">
        <v>57</v>
      </c>
      <c r="K319" s="168"/>
      <c r="L319" s="1454">
        <v>4</v>
      </c>
      <c r="M319" s="170"/>
      <c r="N319" s="479"/>
      <c r="O319" s="1307"/>
      <c r="P319" s="532"/>
      <c r="Q319" s="172"/>
    </row>
    <row r="320" spans="1:17" ht="12" customHeight="1" x14ac:dyDescent="0.2">
      <c r="A320" s="13" t="s">
        <v>28</v>
      </c>
      <c r="B320" s="14" t="str">
        <f t="shared" si="38"/>
        <v>281</v>
      </c>
      <c r="C320" s="223" t="s">
        <v>84</v>
      </c>
      <c r="D320" s="217" t="s">
        <v>83</v>
      </c>
      <c r="E320" s="64" t="str">
        <f t="shared" si="41"/>
        <v>281</v>
      </c>
      <c r="F320" s="29" t="str">
        <f t="shared" si="37"/>
        <v>ΛΑΡΙΣΑ</v>
      </c>
      <c r="G320" s="30" t="s">
        <v>151</v>
      </c>
      <c r="H320" s="31" t="s">
        <v>6</v>
      </c>
      <c r="I320" s="35" t="s">
        <v>8</v>
      </c>
      <c r="J320" s="185">
        <v>1</v>
      </c>
      <c r="K320" s="186"/>
      <c r="L320" s="302"/>
      <c r="M320" s="303">
        <v>1</v>
      </c>
      <c r="N320" s="479"/>
      <c r="O320" s="1307"/>
      <c r="P320" s="532"/>
      <c r="Q320" s="172"/>
    </row>
    <row r="321" spans="1:17" ht="12" customHeight="1" x14ac:dyDescent="0.2">
      <c r="A321" s="13" t="s">
        <v>28</v>
      </c>
      <c r="B321" s="14" t="str">
        <f t="shared" si="38"/>
        <v>281</v>
      </c>
      <c r="C321" s="223" t="s">
        <v>84</v>
      </c>
      <c r="D321" s="217" t="s">
        <v>83</v>
      </c>
      <c r="E321" s="64" t="str">
        <f t="shared" si="41"/>
        <v>281</v>
      </c>
      <c r="F321" s="29" t="str">
        <f t="shared" ref="F321:F333" si="42">RIGHT(A321,LEN(A321)-5)</f>
        <v>ΛΑΡΙΣΑ</v>
      </c>
      <c r="G321" s="30" t="s">
        <v>151</v>
      </c>
      <c r="H321" s="31" t="s">
        <v>6</v>
      </c>
      <c r="I321" s="35" t="s">
        <v>9</v>
      </c>
      <c r="J321" s="185">
        <v>32</v>
      </c>
      <c r="K321" s="186"/>
      <c r="L321" s="187">
        <v>3</v>
      </c>
      <c r="M321" s="188"/>
      <c r="N321" s="479"/>
      <c r="O321" s="1307"/>
      <c r="P321" s="532"/>
      <c r="Q321" s="172"/>
    </row>
    <row r="322" spans="1:17" ht="12" customHeight="1" thickBot="1" x14ac:dyDescent="0.25">
      <c r="A322" s="13" t="s">
        <v>28</v>
      </c>
      <c r="B322" s="14" t="str">
        <f t="shared" si="38"/>
        <v>281</v>
      </c>
      <c r="C322" s="223" t="s">
        <v>84</v>
      </c>
      <c r="D322" s="217" t="s">
        <v>83</v>
      </c>
      <c r="E322" s="125" t="str">
        <f t="shared" si="41"/>
        <v>281</v>
      </c>
      <c r="F322" s="126" t="str">
        <f t="shared" si="42"/>
        <v>ΛΑΡΙΣΑ</v>
      </c>
      <c r="G322" s="145" t="s">
        <v>151</v>
      </c>
      <c r="H322" s="127" t="s">
        <v>6</v>
      </c>
      <c r="I322" s="128" t="s">
        <v>10</v>
      </c>
      <c r="J322" s="200">
        <v>35</v>
      </c>
      <c r="K322" s="189"/>
      <c r="L322" s="201"/>
      <c r="M322" s="304">
        <v>3</v>
      </c>
      <c r="N322" s="488"/>
      <c r="O322" s="1345"/>
      <c r="P322" s="1351"/>
      <c r="Q322" s="203"/>
    </row>
    <row r="323" spans="1:17" ht="12" customHeight="1" thickTop="1" x14ac:dyDescent="0.2">
      <c r="A323" s="13" t="s">
        <v>29</v>
      </c>
      <c r="B323" s="14" t="str">
        <f t="shared" si="38"/>
        <v>284</v>
      </c>
      <c r="C323" s="223" t="s">
        <v>84</v>
      </c>
      <c r="D323" s="214" t="s">
        <v>85</v>
      </c>
      <c r="E323" s="182" t="str">
        <f t="shared" si="41"/>
        <v>284</v>
      </c>
      <c r="F323" s="58" t="str">
        <f t="shared" si="42"/>
        <v>ΜΑΓΝΗΣΙΑ</v>
      </c>
      <c r="G323" s="59" t="str">
        <f t="shared" si="36"/>
        <v>284Α</v>
      </c>
      <c r="H323" s="20" t="s">
        <v>3</v>
      </c>
      <c r="I323" s="21" t="s">
        <v>8</v>
      </c>
      <c r="J323" s="305">
        <v>0</v>
      </c>
      <c r="K323" s="306"/>
      <c r="L323" s="307"/>
      <c r="M323" s="308">
        <v>0</v>
      </c>
      <c r="N323" s="519"/>
      <c r="O323" s="1340"/>
      <c r="P323" s="1365"/>
      <c r="Q323" s="309"/>
    </row>
    <row r="324" spans="1:17" ht="12" customHeight="1" x14ac:dyDescent="0.2">
      <c r="A324" s="13" t="s">
        <v>29</v>
      </c>
      <c r="B324" s="14" t="str">
        <f t="shared" si="38"/>
        <v>284</v>
      </c>
      <c r="C324" s="223" t="s">
        <v>84</v>
      </c>
      <c r="D324" s="217" t="s">
        <v>85</v>
      </c>
      <c r="E324" s="82" t="str">
        <f t="shared" si="41"/>
        <v>284</v>
      </c>
      <c r="F324" s="29" t="str">
        <f t="shared" si="42"/>
        <v>ΜΑΓΝΗΣΙΑ</v>
      </c>
      <c r="G324" s="30" t="str">
        <f t="shared" si="36"/>
        <v>284Α</v>
      </c>
      <c r="H324" s="20" t="s">
        <v>3</v>
      </c>
      <c r="I324" s="21" t="s">
        <v>9</v>
      </c>
      <c r="J324" s="305">
        <v>1</v>
      </c>
      <c r="K324" s="310"/>
      <c r="L324" s="307">
        <v>1</v>
      </c>
      <c r="M324" s="308"/>
      <c r="N324" s="519"/>
      <c r="O324" s="1383"/>
      <c r="P324" s="1365"/>
      <c r="Q324" s="309"/>
    </row>
    <row r="325" spans="1:17" ht="12" customHeight="1" x14ac:dyDescent="0.2">
      <c r="A325" s="13" t="s">
        <v>29</v>
      </c>
      <c r="B325" s="14" t="str">
        <f t="shared" si="38"/>
        <v>284</v>
      </c>
      <c r="C325" s="223" t="s">
        <v>84</v>
      </c>
      <c r="D325" s="217" t="s">
        <v>85</v>
      </c>
      <c r="E325" s="82" t="str">
        <f t="shared" si="41"/>
        <v>284</v>
      </c>
      <c r="F325" s="29" t="str">
        <f t="shared" si="42"/>
        <v>ΜΑΓΝΗΣΙΑ</v>
      </c>
      <c r="G325" s="30" t="str">
        <f t="shared" si="36"/>
        <v>284Α</v>
      </c>
      <c r="H325" s="31" t="s">
        <v>4</v>
      </c>
      <c r="I325" s="35" t="s">
        <v>8</v>
      </c>
      <c r="J325" s="311">
        <v>10</v>
      </c>
      <c r="K325" s="310"/>
      <c r="L325" s="312"/>
      <c r="M325" s="313">
        <v>1</v>
      </c>
      <c r="N325" s="521"/>
      <c r="O325" s="1383"/>
      <c r="P325" s="536"/>
      <c r="Q325" s="315"/>
    </row>
    <row r="326" spans="1:17" ht="12" customHeight="1" x14ac:dyDescent="0.2">
      <c r="A326" s="13" t="s">
        <v>29</v>
      </c>
      <c r="B326" s="14" t="str">
        <f t="shared" si="38"/>
        <v>284</v>
      </c>
      <c r="C326" s="223" t="s">
        <v>84</v>
      </c>
      <c r="D326" s="217" t="s">
        <v>85</v>
      </c>
      <c r="E326" s="82" t="str">
        <f t="shared" si="41"/>
        <v>284</v>
      </c>
      <c r="F326" s="29" t="str">
        <f t="shared" si="42"/>
        <v>ΜΑΓΝΗΣΙΑ</v>
      </c>
      <c r="G326" s="30" t="str">
        <f t="shared" si="36"/>
        <v>284Α</v>
      </c>
      <c r="H326" s="31" t="s">
        <v>4</v>
      </c>
      <c r="I326" s="35" t="s">
        <v>9</v>
      </c>
      <c r="J326" s="311">
        <v>17</v>
      </c>
      <c r="K326" s="310"/>
      <c r="L326" s="312">
        <v>1</v>
      </c>
      <c r="M326" s="313"/>
      <c r="N326" s="521"/>
      <c r="O326" s="1383"/>
      <c r="P326" s="536"/>
      <c r="Q326" s="315"/>
    </row>
    <row r="327" spans="1:17" ht="12" customHeight="1" x14ac:dyDescent="0.2">
      <c r="A327" s="13" t="s">
        <v>29</v>
      </c>
      <c r="B327" s="14" t="str">
        <f t="shared" si="38"/>
        <v>284</v>
      </c>
      <c r="C327" s="223" t="s">
        <v>84</v>
      </c>
      <c r="D327" s="221" t="s">
        <v>85</v>
      </c>
      <c r="E327" s="82" t="str">
        <f t="shared" si="41"/>
        <v>284</v>
      </c>
      <c r="F327" s="29" t="str">
        <f t="shared" si="42"/>
        <v>ΜΑΓΝΗΣΙΑ</v>
      </c>
      <c r="G327" s="30" t="str">
        <f t="shared" si="36"/>
        <v>284Α</v>
      </c>
      <c r="H327" s="31" t="s">
        <v>5</v>
      </c>
      <c r="I327" s="35" t="s">
        <v>8</v>
      </c>
      <c r="J327" s="311">
        <v>38</v>
      </c>
      <c r="K327" s="310">
        <f>SUM(J323:J332)</f>
        <v>210</v>
      </c>
      <c r="L327" s="312"/>
      <c r="M327" s="313">
        <v>3</v>
      </c>
      <c r="N327" s="314" t="s">
        <v>510</v>
      </c>
      <c r="O327" s="1383" t="s">
        <v>606</v>
      </c>
      <c r="P327" s="536">
        <v>2421072002</v>
      </c>
      <c r="Q327" s="315" t="s">
        <v>511</v>
      </c>
    </row>
    <row r="328" spans="1:17" ht="12" customHeight="1" x14ac:dyDescent="0.2">
      <c r="A328" s="13" t="s">
        <v>29</v>
      </c>
      <c r="B328" s="14" t="str">
        <f t="shared" si="38"/>
        <v>284</v>
      </c>
      <c r="C328" s="223" t="s">
        <v>84</v>
      </c>
      <c r="D328" s="217" t="s">
        <v>85</v>
      </c>
      <c r="E328" s="82" t="str">
        <f t="shared" si="41"/>
        <v>284</v>
      </c>
      <c r="F328" s="29" t="str">
        <f t="shared" si="42"/>
        <v>ΜΑΓΝΗΣΙΑ</v>
      </c>
      <c r="G328" s="30" t="str">
        <f t="shared" si="36"/>
        <v>284Α</v>
      </c>
      <c r="H328" s="31" t="s">
        <v>5</v>
      </c>
      <c r="I328" s="35" t="s">
        <v>9</v>
      </c>
      <c r="J328" s="311">
        <v>29</v>
      </c>
      <c r="K328" s="310"/>
      <c r="L328" s="312">
        <v>3</v>
      </c>
      <c r="M328" s="313"/>
      <c r="N328" s="521"/>
      <c r="O328" s="1383"/>
      <c r="P328" s="536"/>
      <c r="Q328" s="315"/>
    </row>
    <row r="329" spans="1:17" ht="12" customHeight="1" x14ac:dyDescent="0.2">
      <c r="A329" s="13" t="s">
        <v>29</v>
      </c>
      <c r="B329" s="14" t="str">
        <f t="shared" si="38"/>
        <v>284</v>
      </c>
      <c r="C329" s="223" t="s">
        <v>84</v>
      </c>
      <c r="D329" s="217" t="s">
        <v>85</v>
      </c>
      <c r="E329" s="82" t="str">
        <f t="shared" si="41"/>
        <v>284</v>
      </c>
      <c r="F329" s="29" t="str">
        <f t="shared" si="42"/>
        <v>ΜΑΓΝΗΣΙΑ</v>
      </c>
      <c r="G329" s="30" t="str">
        <f t="shared" ref="G329:G358" si="43">CONCATENATE(E329,"Α")</f>
        <v>284Α</v>
      </c>
      <c r="H329" s="31" t="s">
        <v>7</v>
      </c>
      <c r="I329" s="35" t="s">
        <v>8</v>
      </c>
      <c r="J329" s="311">
        <v>12</v>
      </c>
      <c r="K329" s="310"/>
      <c r="L329" s="312"/>
      <c r="M329" s="313">
        <v>2</v>
      </c>
      <c r="N329" s="521"/>
      <c r="O329" s="1383"/>
      <c r="P329" s="536"/>
      <c r="Q329" s="315"/>
    </row>
    <row r="330" spans="1:17" ht="12" customHeight="1" x14ac:dyDescent="0.2">
      <c r="A330" s="13" t="s">
        <v>29</v>
      </c>
      <c r="B330" s="14" t="str">
        <f t="shared" si="38"/>
        <v>284</v>
      </c>
      <c r="C330" s="223" t="s">
        <v>84</v>
      </c>
      <c r="D330" s="217" t="s">
        <v>85</v>
      </c>
      <c r="E330" s="82" t="str">
        <f t="shared" si="41"/>
        <v>284</v>
      </c>
      <c r="F330" s="29" t="str">
        <f t="shared" si="42"/>
        <v>ΜΑΓΝΗΣΙΑ</v>
      </c>
      <c r="G330" s="30" t="str">
        <f t="shared" si="43"/>
        <v>284Α</v>
      </c>
      <c r="H330" s="31" t="s">
        <v>7</v>
      </c>
      <c r="I330" s="35" t="s">
        <v>9</v>
      </c>
      <c r="J330" s="311">
        <v>72</v>
      </c>
      <c r="K330" s="310"/>
      <c r="L330" s="1454">
        <v>4</v>
      </c>
      <c r="M330" s="313"/>
      <c r="N330" s="521"/>
      <c r="O330" s="1383"/>
      <c r="P330" s="536"/>
      <c r="Q330" s="315"/>
    </row>
    <row r="331" spans="1:17" ht="12" customHeight="1" x14ac:dyDescent="0.2">
      <c r="A331" s="13" t="s">
        <v>29</v>
      </c>
      <c r="B331" s="14" t="str">
        <f t="shared" si="38"/>
        <v>284</v>
      </c>
      <c r="C331" s="223" t="s">
        <v>84</v>
      </c>
      <c r="D331" s="217" t="s">
        <v>85</v>
      </c>
      <c r="E331" s="82" t="str">
        <f t="shared" si="41"/>
        <v>284</v>
      </c>
      <c r="F331" s="49" t="str">
        <f t="shared" si="42"/>
        <v>ΜΑΓΝΗΣΙΑ</v>
      </c>
      <c r="G331" s="30" t="str">
        <f t="shared" si="43"/>
        <v>284Α</v>
      </c>
      <c r="H331" s="51" t="s">
        <v>6</v>
      </c>
      <c r="I331" s="52" t="s">
        <v>8</v>
      </c>
      <c r="J331" s="316">
        <v>1</v>
      </c>
      <c r="K331" s="317"/>
      <c r="L331" s="318"/>
      <c r="M331" s="319">
        <v>1</v>
      </c>
      <c r="N331" s="523"/>
      <c r="O331" s="1383"/>
      <c r="P331" s="1366"/>
      <c r="Q331" s="320"/>
    </row>
    <row r="332" spans="1:17" ht="12" customHeight="1" thickBot="1" x14ac:dyDescent="0.25">
      <c r="A332" s="13" t="s">
        <v>29</v>
      </c>
      <c r="B332" s="14" t="str">
        <f t="shared" si="38"/>
        <v>284</v>
      </c>
      <c r="C332" s="223" t="s">
        <v>84</v>
      </c>
      <c r="D332" s="240" t="s">
        <v>85</v>
      </c>
      <c r="E332" s="125" t="str">
        <f t="shared" si="41"/>
        <v>284</v>
      </c>
      <c r="F332" s="288" t="str">
        <f t="shared" si="42"/>
        <v>ΜΑΓΝΗΣΙΑ</v>
      </c>
      <c r="G332" s="145" t="str">
        <f t="shared" si="43"/>
        <v>284Α</v>
      </c>
      <c r="H332" s="51" t="s">
        <v>6</v>
      </c>
      <c r="I332" s="52" t="s">
        <v>9</v>
      </c>
      <c r="J332" s="316">
        <v>30</v>
      </c>
      <c r="K332" s="321"/>
      <c r="L332" s="318">
        <v>2</v>
      </c>
      <c r="M332" s="319"/>
      <c r="N332" s="523"/>
      <c r="O332" s="1348"/>
      <c r="P332" s="1366"/>
      <c r="Q332" s="320"/>
    </row>
    <row r="333" spans="1:17" ht="12" customHeight="1" thickTop="1" x14ac:dyDescent="0.2">
      <c r="A333" s="13" t="s">
        <v>30</v>
      </c>
      <c r="B333" s="14" t="str">
        <f t="shared" si="38"/>
        <v>289</v>
      </c>
      <c r="C333" s="223" t="s">
        <v>84</v>
      </c>
      <c r="D333" s="214" t="s">
        <v>115</v>
      </c>
      <c r="E333" s="190" t="str">
        <f t="shared" si="41"/>
        <v>289</v>
      </c>
      <c r="F333" s="18" t="str">
        <f t="shared" si="42"/>
        <v>ΤΡΙΚΑΛΑ</v>
      </c>
      <c r="G333" s="19" t="str">
        <f t="shared" si="43"/>
        <v>289Α</v>
      </c>
      <c r="H333" s="60" t="s">
        <v>3</v>
      </c>
      <c r="I333" s="61" t="s">
        <v>8</v>
      </c>
      <c r="J333" s="322">
        <v>0</v>
      </c>
      <c r="K333" s="306"/>
      <c r="L333" s="323"/>
      <c r="M333" s="324">
        <v>0</v>
      </c>
      <c r="N333" s="1410" t="s">
        <v>382</v>
      </c>
      <c r="O333" s="1383" t="s">
        <v>607</v>
      </c>
      <c r="P333" s="1367">
        <v>2431022571</v>
      </c>
      <c r="Q333" s="325" t="s">
        <v>299</v>
      </c>
    </row>
    <row r="334" spans="1:17" ht="12" customHeight="1" x14ac:dyDescent="0.2">
      <c r="A334" s="13" t="s">
        <v>30</v>
      </c>
      <c r="B334" s="14" t="str">
        <f t="shared" si="38"/>
        <v>289</v>
      </c>
      <c r="C334" s="223" t="s">
        <v>84</v>
      </c>
      <c r="D334" s="217" t="s">
        <v>115</v>
      </c>
      <c r="E334" s="82" t="str">
        <f t="shared" si="41"/>
        <v>289</v>
      </c>
      <c r="F334" s="29" t="str">
        <f t="shared" ref="F334:F342" si="44">RIGHT(A334,LEN(A334)-5)</f>
        <v>ΤΡΙΚΑΛΑ</v>
      </c>
      <c r="G334" s="30" t="str">
        <f t="shared" si="43"/>
        <v>289Α</v>
      </c>
      <c r="H334" s="20" t="s">
        <v>3</v>
      </c>
      <c r="I334" s="21" t="s">
        <v>9</v>
      </c>
      <c r="J334" s="305">
        <v>1</v>
      </c>
      <c r="K334" s="310"/>
      <c r="L334" s="307">
        <v>1</v>
      </c>
      <c r="M334" s="308"/>
      <c r="N334" s="519"/>
      <c r="O334" s="1383"/>
      <c r="P334" s="1365"/>
      <c r="Q334" s="309"/>
    </row>
    <row r="335" spans="1:17" ht="12" customHeight="1" x14ac:dyDescent="0.2">
      <c r="A335" s="13" t="s">
        <v>30</v>
      </c>
      <c r="B335" s="14" t="str">
        <f t="shared" si="38"/>
        <v>289</v>
      </c>
      <c r="C335" s="223" t="s">
        <v>84</v>
      </c>
      <c r="D335" s="217" t="s">
        <v>115</v>
      </c>
      <c r="E335" s="82" t="str">
        <f t="shared" si="41"/>
        <v>289</v>
      </c>
      <c r="F335" s="29" t="str">
        <f t="shared" si="44"/>
        <v>ΤΡΙΚΑΛΑ</v>
      </c>
      <c r="G335" s="30" t="str">
        <f t="shared" si="43"/>
        <v>289Α</v>
      </c>
      <c r="H335" s="31" t="s">
        <v>4</v>
      </c>
      <c r="I335" s="35" t="s">
        <v>8</v>
      </c>
      <c r="J335" s="311">
        <v>5</v>
      </c>
      <c r="K335" s="310"/>
      <c r="L335" s="312"/>
      <c r="M335" s="313">
        <v>1</v>
      </c>
      <c r="N335" s="521"/>
      <c r="O335" s="1383"/>
      <c r="P335" s="536"/>
      <c r="Q335" s="315"/>
    </row>
    <row r="336" spans="1:17" ht="12" customHeight="1" x14ac:dyDescent="0.2">
      <c r="A336" s="13" t="s">
        <v>30</v>
      </c>
      <c r="B336" s="14" t="str">
        <f t="shared" si="38"/>
        <v>289</v>
      </c>
      <c r="C336" s="223" t="s">
        <v>84</v>
      </c>
      <c r="D336" s="217" t="s">
        <v>115</v>
      </c>
      <c r="E336" s="82" t="str">
        <f t="shared" si="41"/>
        <v>289</v>
      </c>
      <c r="F336" s="29" t="str">
        <f t="shared" si="44"/>
        <v>ΤΡΙΚΑΛΑ</v>
      </c>
      <c r="G336" s="30" t="str">
        <f t="shared" si="43"/>
        <v>289Α</v>
      </c>
      <c r="H336" s="31" t="s">
        <v>4</v>
      </c>
      <c r="I336" s="35" t="s">
        <v>9</v>
      </c>
      <c r="J336" s="311">
        <v>27</v>
      </c>
      <c r="K336" s="310"/>
      <c r="L336" s="312">
        <v>2</v>
      </c>
      <c r="M336" s="313"/>
      <c r="N336" s="521"/>
      <c r="O336" s="1383"/>
      <c r="P336" s="536"/>
      <c r="Q336" s="315"/>
    </row>
    <row r="337" spans="1:17" ht="12" customHeight="1" x14ac:dyDescent="0.2">
      <c r="A337" s="13" t="s">
        <v>30</v>
      </c>
      <c r="B337" s="14" t="str">
        <f t="shared" si="38"/>
        <v>289</v>
      </c>
      <c r="C337" s="223" t="s">
        <v>84</v>
      </c>
      <c r="D337" s="221" t="s">
        <v>115</v>
      </c>
      <c r="E337" s="82" t="str">
        <f t="shared" si="41"/>
        <v>289</v>
      </c>
      <c r="F337" s="29" t="str">
        <f t="shared" si="44"/>
        <v>ΤΡΙΚΑΛΑ</v>
      </c>
      <c r="G337" s="30" t="str">
        <f t="shared" si="43"/>
        <v>289Α</v>
      </c>
      <c r="H337" s="31" t="s">
        <v>5</v>
      </c>
      <c r="I337" s="35" t="s">
        <v>8</v>
      </c>
      <c r="J337" s="311">
        <v>9</v>
      </c>
      <c r="K337" s="310">
        <f>SUM(J333:J342)</f>
        <v>124</v>
      </c>
      <c r="L337" s="312"/>
      <c r="M337" s="313">
        <v>1</v>
      </c>
      <c r="N337" s="314"/>
      <c r="O337" s="1383"/>
      <c r="P337" s="536"/>
      <c r="Q337" s="315"/>
    </row>
    <row r="338" spans="1:17" ht="12" customHeight="1" x14ac:dyDescent="0.2">
      <c r="A338" s="13" t="s">
        <v>30</v>
      </c>
      <c r="B338" s="14" t="str">
        <f t="shared" si="38"/>
        <v>289</v>
      </c>
      <c r="C338" s="223" t="s">
        <v>84</v>
      </c>
      <c r="D338" s="217" t="s">
        <v>115</v>
      </c>
      <c r="E338" s="82" t="str">
        <f t="shared" si="41"/>
        <v>289</v>
      </c>
      <c r="F338" s="29" t="str">
        <f t="shared" si="44"/>
        <v>ΤΡΙΚΑΛΑ</v>
      </c>
      <c r="G338" s="30" t="str">
        <f t="shared" si="43"/>
        <v>289Α</v>
      </c>
      <c r="H338" s="31" t="s">
        <v>5</v>
      </c>
      <c r="I338" s="35" t="s">
        <v>9</v>
      </c>
      <c r="J338" s="311">
        <v>45</v>
      </c>
      <c r="K338" s="310"/>
      <c r="L338" s="312">
        <v>3</v>
      </c>
      <c r="M338" s="313"/>
      <c r="N338" s="521"/>
      <c r="O338" s="1383"/>
      <c r="P338" s="536"/>
      <c r="Q338" s="315"/>
    </row>
    <row r="339" spans="1:17" ht="12" customHeight="1" x14ac:dyDescent="0.2">
      <c r="A339" s="13" t="s">
        <v>30</v>
      </c>
      <c r="B339" s="14" t="str">
        <f t="shared" si="38"/>
        <v>289</v>
      </c>
      <c r="C339" s="223" t="s">
        <v>84</v>
      </c>
      <c r="D339" s="217" t="s">
        <v>115</v>
      </c>
      <c r="E339" s="82" t="str">
        <f t="shared" si="41"/>
        <v>289</v>
      </c>
      <c r="F339" s="29" t="str">
        <f t="shared" si="44"/>
        <v>ΤΡΙΚΑΛΑ</v>
      </c>
      <c r="G339" s="30" t="str">
        <f t="shared" si="43"/>
        <v>289Α</v>
      </c>
      <c r="H339" s="31" t="s">
        <v>7</v>
      </c>
      <c r="I339" s="35" t="s">
        <v>8</v>
      </c>
      <c r="J339" s="311">
        <v>2</v>
      </c>
      <c r="K339" s="310"/>
      <c r="L339" s="312"/>
      <c r="M339" s="313">
        <v>1</v>
      </c>
      <c r="N339" s="521"/>
      <c r="O339" s="1383"/>
      <c r="P339" s="536"/>
      <c r="Q339" s="315"/>
    </row>
    <row r="340" spans="1:17" ht="12" customHeight="1" x14ac:dyDescent="0.2">
      <c r="A340" s="13" t="s">
        <v>30</v>
      </c>
      <c r="B340" s="14" t="str">
        <f t="shared" si="38"/>
        <v>289</v>
      </c>
      <c r="C340" s="223" t="s">
        <v>84</v>
      </c>
      <c r="D340" s="217" t="s">
        <v>115</v>
      </c>
      <c r="E340" s="82" t="str">
        <f t="shared" si="41"/>
        <v>289</v>
      </c>
      <c r="F340" s="29" t="str">
        <f t="shared" si="44"/>
        <v>ΤΡΙΚΑΛΑ</v>
      </c>
      <c r="G340" s="30" t="str">
        <f t="shared" si="43"/>
        <v>289Α</v>
      </c>
      <c r="H340" s="31" t="s">
        <v>7</v>
      </c>
      <c r="I340" s="35" t="s">
        <v>9</v>
      </c>
      <c r="J340" s="311">
        <v>19</v>
      </c>
      <c r="K340" s="310"/>
      <c r="L340" s="312">
        <v>2</v>
      </c>
      <c r="M340" s="313"/>
      <c r="N340" s="521"/>
      <c r="O340" s="1383"/>
      <c r="P340" s="536"/>
      <c r="Q340" s="315"/>
    </row>
    <row r="341" spans="1:17" ht="12" customHeight="1" x14ac:dyDescent="0.2">
      <c r="A341" s="13" t="s">
        <v>30</v>
      </c>
      <c r="B341" s="14" t="str">
        <f t="shared" si="38"/>
        <v>289</v>
      </c>
      <c r="C341" s="223" t="s">
        <v>84</v>
      </c>
      <c r="D341" s="217" t="s">
        <v>115</v>
      </c>
      <c r="E341" s="82" t="str">
        <f t="shared" si="41"/>
        <v>289</v>
      </c>
      <c r="F341" s="49" t="str">
        <f t="shared" si="44"/>
        <v>ΤΡΙΚΑΛΑ</v>
      </c>
      <c r="G341" s="30" t="str">
        <f t="shared" si="43"/>
        <v>289Α</v>
      </c>
      <c r="H341" s="51" t="s">
        <v>6</v>
      </c>
      <c r="I341" s="52" t="s">
        <v>8</v>
      </c>
      <c r="J341" s="316">
        <v>0</v>
      </c>
      <c r="K341" s="317"/>
      <c r="L341" s="318"/>
      <c r="M341" s="319">
        <v>0</v>
      </c>
      <c r="N341" s="523"/>
      <c r="O341" s="1383"/>
      <c r="P341" s="1366"/>
      <c r="Q341" s="320"/>
    </row>
    <row r="342" spans="1:17" ht="12" customHeight="1" thickBot="1" x14ac:dyDescent="0.25">
      <c r="A342" s="13" t="s">
        <v>30</v>
      </c>
      <c r="B342" s="14" t="str">
        <f t="shared" si="38"/>
        <v>289</v>
      </c>
      <c r="C342" s="223" t="s">
        <v>84</v>
      </c>
      <c r="D342" s="240" t="s">
        <v>115</v>
      </c>
      <c r="E342" s="82" t="str">
        <f t="shared" si="41"/>
        <v>289</v>
      </c>
      <c r="F342" s="288" t="str">
        <f t="shared" si="44"/>
        <v>ΤΡΙΚΑΛΑ</v>
      </c>
      <c r="G342" s="50" t="str">
        <f t="shared" si="43"/>
        <v>289Α</v>
      </c>
      <c r="H342" s="51" t="s">
        <v>6</v>
      </c>
      <c r="I342" s="52" t="s">
        <v>9</v>
      </c>
      <c r="J342" s="316">
        <v>16</v>
      </c>
      <c r="K342" s="321"/>
      <c r="L342" s="318">
        <v>1</v>
      </c>
      <c r="M342" s="319"/>
      <c r="N342" s="523"/>
      <c r="O342" s="1339"/>
      <c r="P342" s="1366"/>
      <c r="Q342" s="320"/>
    </row>
    <row r="343" spans="1:17" ht="12" customHeight="1" thickTop="1" x14ac:dyDescent="0.2">
      <c r="A343" s="13" t="s">
        <v>31</v>
      </c>
      <c r="B343" s="14" t="str">
        <f t="shared" si="38"/>
        <v>291</v>
      </c>
      <c r="C343" s="205" t="s">
        <v>98</v>
      </c>
      <c r="D343" s="217" t="s">
        <v>86</v>
      </c>
      <c r="E343" s="182" t="str">
        <f t="shared" si="41"/>
        <v>291</v>
      </c>
      <c r="F343" s="191" t="str">
        <f t="shared" ref="F343:F374" si="45">RIGHT(A343,LEN(A343)-5)</f>
        <v>ΚΟΖΑΝΗ</v>
      </c>
      <c r="G343" s="59" t="str">
        <f t="shared" si="43"/>
        <v>291Α</v>
      </c>
      <c r="H343" s="155" t="s">
        <v>3</v>
      </c>
      <c r="I343" s="156" t="s">
        <v>8</v>
      </c>
      <c r="J343" s="192">
        <v>1</v>
      </c>
      <c r="K343" s="163"/>
      <c r="L343" s="193"/>
      <c r="M343" s="194">
        <v>1</v>
      </c>
      <c r="N343" s="484"/>
      <c r="O343" s="1340"/>
      <c r="P343" s="539"/>
      <c r="Q343" s="196"/>
    </row>
    <row r="344" spans="1:17" ht="12" customHeight="1" x14ac:dyDescent="0.2">
      <c r="A344" s="13" t="s">
        <v>31</v>
      </c>
      <c r="B344" s="14" t="str">
        <f t="shared" si="38"/>
        <v>291</v>
      </c>
      <c r="C344" s="207" t="s">
        <v>98</v>
      </c>
      <c r="D344" s="217" t="s">
        <v>86</v>
      </c>
      <c r="E344" s="82" t="str">
        <f t="shared" si="41"/>
        <v>291</v>
      </c>
      <c r="F344" s="29" t="str">
        <f t="shared" si="45"/>
        <v>ΚΟΖΑΝΗ</v>
      </c>
      <c r="G344" s="30" t="str">
        <f t="shared" si="43"/>
        <v>291Α</v>
      </c>
      <c r="H344" s="31" t="s">
        <v>3</v>
      </c>
      <c r="I344" s="35" t="s">
        <v>9</v>
      </c>
      <c r="J344" s="1442">
        <f>7-1</f>
        <v>6</v>
      </c>
      <c r="K344" s="168"/>
      <c r="L344" s="169">
        <v>1</v>
      </c>
      <c r="M344" s="170"/>
      <c r="N344" s="479"/>
      <c r="O344" s="1383"/>
      <c r="P344" s="532"/>
      <c r="Q344" s="172"/>
    </row>
    <row r="345" spans="1:17" ht="12" customHeight="1" x14ac:dyDescent="0.2">
      <c r="A345" s="13" t="s">
        <v>31</v>
      </c>
      <c r="B345" s="14" t="str">
        <f t="shared" si="38"/>
        <v>291</v>
      </c>
      <c r="C345" s="223" t="s">
        <v>98</v>
      </c>
      <c r="D345" s="217" t="s">
        <v>86</v>
      </c>
      <c r="E345" s="82" t="str">
        <f t="shared" si="41"/>
        <v>291</v>
      </c>
      <c r="F345" s="29" t="str">
        <f t="shared" si="45"/>
        <v>ΚΟΖΑΝΗ</v>
      </c>
      <c r="G345" s="30" t="str">
        <f t="shared" si="43"/>
        <v>291Α</v>
      </c>
      <c r="H345" s="31" t="s">
        <v>4</v>
      </c>
      <c r="I345" s="35" t="s">
        <v>8</v>
      </c>
      <c r="J345" s="167">
        <v>21</v>
      </c>
      <c r="K345" s="168"/>
      <c r="L345" s="169"/>
      <c r="M345" s="170">
        <v>2</v>
      </c>
      <c r="N345" s="479"/>
      <c r="O345" s="1383"/>
      <c r="P345" s="532"/>
      <c r="Q345" s="172"/>
    </row>
    <row r="346" spans="1:17" ht="12" customHeight="1" x14ac:dyDescent="0.2">
      <c r="A346" s="13" t="s">
        <v>31</v>
      </c>
      <c r="B346" s="14" t="str">
        <f t="shared" si="38"/>
        <v>291</v>
      </c>
      <c r="C346" s="223" t="s">
        <v>98</v>
      </c>
      <c r="D346" s="217" t="s">
        <v>86</v>
      </c>
      <c r="E346" s="82" t="str">
        <f t="shared" si="41"/>
        <v>291</v>
      </c>
      <c r="F346" s="29" t="str">
        <f t="shared" si="45"/>
        <v>ΚΟΖΑΝΗ</v>
      </c>
      <c r="G346" s="30" t="str">
        <f t="shared" si="43"/>
        <v>291Α</v>
      </c>
      <c r="H346" s="31" t="s">
        <v>4</v>
      </c>
      <c r="I346" s="35" t="s">
        <v>9</v>
      </c>
      <c r="J346" s="167">
        <v>28</v>
      </c>
      <c r="K346" s="168"/>
      <c r="L346" s="169">
        <v>2</v>
      </c>
      <c r="M346" s="170"/>
      <c r="N346" s="479"/>
      <c r="O346" s="1383"/>
      <c r="P346" s="532"/>
      <c r="Q346" s="172"/>
    </row>
    <row r="347" spans="1:17" ht="12" customHeight="1" x14ac:dyDescent="0.2">
      <c r="A347" s="13" t="s">
        <v>31</v>
      </c>
      <c r="B347" s="14" t="str">
        <f t="shared" si="38"/>
        <v>291</v>
      </c>
      <c r="C347" s="223" t="s">
        <v>98</v>
      </c>
      <c r="D347" s="221" t="s">
        <v>86</v>
      </c>
      <c r="E347" s="82" t="str">
        <f t="shared" si="41"/>
        <v>291</v>
      </c>
      <c r="F347" s="29" t="str">
        <f t="shared" si="45"/>
        <v>ΚΟΖΑΝΗ</v>
      </c>
      <c r="G347" s="30" t="str">
        <f t="shared" si="43"/>
        <v>291Α</v>
      </c>
      <c r="H347" s="31" t="s">
        <v>5</v>
      </c>
      <c r="I347" s="35" t="s">
        <v>8</v>
      </c>
      <c r="J347" s="167">
        <v>60</v>
      </c>
      <c r="K347" s="168">
        <f>SUM(J343:J352)</f>
        <v>233</v>
      </c>
      <c r="L347" s="169"/>
      <c r="M347" s="170">
        <v>4</v>
      </c>
      <c r="N347" s="171" t="s">
        <v>588</v>
      </c>
      <c r="O347" s="1383" t="s">
        <v>590</v>
      </c>
      <c r="P347" s="532">
        <v>2461029788</v>
      </c>
      <c r="Q347" s="172" t="s">
        <v>589</v>
      </c>
    </row>
    <row r="348" spans="1:17" ht="12" customHeight="1" x14ac:dyDescent="0.2">
      <c r="A348" s="13" t="s">
        <v>31</v>
      </c>
      <c r="B348" s="14" t="str">
        <f t="shared" si="38"/>
        <v>291</v>
      </c>
      <c r="C348" s="223" t="s">
        <v>98</v>
      </c>
      <c r="D348" s="217" t="s">
        <v>86</v>
      </c>
      <c r="E348" s="82" t="str">
        <f t="shared" si="41"/>
        <v>291</v>
      </c>
      <c r="F348" s="29" t="str">
        <f t="shared" si="45"/>
        <v>ΚΟΖΑΝΗ</v>
      </c>
      <c r="G348" s="30" t="str">
        <f t="shared" si="43"/>
        <v>291Α</v>
      </c>
      <c r="H348" s="31" t="s">
        <v>5</v>
      </c>
      <c r="I348" s="35" t="s">
        <v>9</v>
      </c>
      <c r="J348" s="1442">
        <f>56+1</f>
        <v>57</v>
      </c>
      <c r="K348" s="168"/>
      <c r="L348" s="169">
        <v>4</v>
      </c>
      <c r="M348" s="170"/>
      <c r="N348" s="479"/>
      <c r="O348" s="1383"/>
      <c r="P348" s="532"/>
      <c r="Q348" s="172"/>
    </row>
    <row r="349" spans="1:17" ht="12" customHeight="1" x14ac:dyDescent="0.2">
      <c r="A349" s="13" t="s">
        <v>31</v>
      </c>
      <c r="B349" s="14" t="str">
        <f t="shared" si="38"/>
        <v>291</v>
      </c>
      <c r="C349" s="223" t="s">
        <v>98</v>
      </c>
      <c r="D349" s="217" t="s">
        <v>86</v>
      </c>
      <c r="E349" s="82" t="str">
        <f t="shared" si="41"/>
        <v>291</v>
      </c>
      <c r="F349" s="29" t="str">
        <f t="shared" si="45"/>
        <v>ΚΟΖΑΝΗ</v>
      </c>
      <c r="G349" s="30" t="str">
        <f t="shared" si="43"/>
        <v>291Α</v>
      </c>
      <c r="H349" s="31" t="s">
        <v>7</v>
      </c>
      <c r="I349" s="35" t="s">
        <v>8</v>
      </c>
      <c r="J349" s="167">
        <v>2</v>
      </c>
      <c r="K349" s="168"/>
      <c r="L349" s="169"/>
      <c r="M349" s="170">
        <v>1</v>
      </c>
      <c r="N349" s="479"/>
      <c r="O349" s="1383"/>
      <c r="P349" s="532"/>
      <c r="Q349" s="172"/>
    </row>
    <row r="350" spans="1:17" ht="12" customHeight="1" x14ac:dyDescent="0.2">
      <c r="A350" s="13" t="s">
        <v>31</v>
      </c>
      <c r="B350" s="14" t="str">
        <f t="shared" si="38"/>
        <v>291</v>
      </c>
      <c r="C350" s="223" t="s">
        <v>98</v>
      </c>
      <c r="D350" s="217" t="s">
        <v>86</v>
      </c>
      <c r="E350" s="82" t="str">
        <f t="shared" si="41"/>
        <v>291</v>
      </c>
      <c r="F350" s="29" t="str">
        <f t="shared" si="45"/>
        <v>ΚΟΖΑΝΗ</v>
      </c>
      <c r="G350" s="30" t="str">
        <f t="shared" si="43"/>
        <v>291Α</v>
      </c>
      <c r="H350" s="31" t="s">
        <v>7</v>
      </c>
      <c r="I350" s="35" t="s">
        <v>9</v>
      </c>
      <c r="J350" s="167">
        <v>35</v>
      </c>
      <c r="K350" s="168"/>
      <c r="L350" s="1454">
        <v>2</v>
      </c>
      <c r="M350" s="170"/>
      <c r="N350" s="479"/>
      <c r="O350" s="1383"/>
      <c r="P350" s="532"/>
      <c r="Q350" s="172"/>
    </row>
    <row r="351" spans="1:17" ht="12" customHeight="1" x14ac:dyDescent="0.2">
      <c r="A351" s="13" t="s">
        <v>31</v>
      </c>
      <c r="B351" s="14" t="str">
        <f t="shared" si="38"/>
        <v>291</v>
      </c>
      <c r="C351" s="235" t="s">
        <v>98</v>
      </c>
      <c r="D351" s="217" t="s">
        <v>86</v>
      </c>
      <c r="E351" s="82" t="str">
        <f t="shared" si="41"/>
        <v>291</v>
      </c>
      <c r="F351" s="49" t="str">
        <f t="shared" si="45"/>
        <v>ΚΟΖΑΝΗ</v>
      </c>
      <c r="G351" s="30" t="str">
        <f t="shared" si="43"/>
        <v>291Α</v>
      </c>
      <c r="H351" s="51" t="s">
        <v>6</v>
      </c>
      <c r="I351" s="52" t="s">
        <v>8</v>
      </c>
      <c r="J351" s="197">
        <v>0</v>
      </c>
      <c r="K351" s="186"/>
      <c r="L351" s="198"/>
      <c r="M351" s="204">
        <v>0</v>
      </c>
      <c r="N351" s="486"/>
      <c r="O351" s="1383"/>
      <c r="P351" s="1290"/>
      <c r="Q351" s="199"/>
    </row>
    <row r="352" spans="1:17" ht="12" customHeight="1" thickBot="1" x14ac:dyDescent="0.25">
      <c r="A352" s="13" t="s">
        <v>31</v>
      </c>
      <c r="B352" s="14" t="str">
        <f t="shared" si="38"/>
        <v>291</v>
      </c>
      <c r="C352" s="223" t="s">
        <v>98</v>
      </c>
      <c r="D352" s="217" t="s">
        <v>86</v>
      </c>
      <c r="E352" s="125" t="str">
        <f t="shared" si="41"/>
        <v>291</v>
      </c>
      <c r="F352" s="126" t="str">
        <f t="shared" si="45"/>
        <v>ΚΟΖΑΝΗ</v>
      </c>
      <c r="G352" s="145" t="str">
        <f t="shared" si="43"/>
        <v>291Α</v>
      </c>
      <c r="H352" s="127" t="s">
        <v>6</v>
      </c>
      <c r="I352" s="128" t="s">
        <v>9</v>
      </c>
      <c r="J352" s="200">
        <v>23</v>
      </c>
      <c r="K352" s="189"/>
      <c r="L352" s="201">
        <v>2</v>
      </c>
      <c r="M352" s="202"/>
      <c r="N352" s="488"/>
      <c r="O352" s="1348"/>
      <c r="P352" s="1351"/>
      <c r="Q352" s="203"/>
    </row>
    <row r="353" spans="1:17" ht="12" customHeight="1" thickTop="1" x14ac:dyDescent="0.2">
      <c r="A353" s="13" t="s">
        <v>48</v>
      </c>
      <c r="B353" s="14" t="str">
        <f t="shared" si="38"/>
        <v>294</v>
      </c>
      <c r="C353" s="223" t="s">
        <v>98</v>
      </c>
      <c r="D353" s="214" t="s">
        <v>117</v>
      </c>
      <c r="E353" s="190" t="str">
        <f t="shared" si="41"/>
        <v>294</v>
      </c>
      <c r="F353" s="18" t="str">
        <f t="shared" si="45"/>
        <v>ΦΛΩΡΙΝΑ</v>
      </c>
      <c r="G353" s="19" t="str">
        <f t="shared" si="43"/>
        <v>294Α</v>
      </c>
      <c r="H353" s="20" t="s">
        <v>3</v>
      </c>
      <c r="I353" s="21" t="s">
        <v>8</v>
      </c>
      <c r="J353" s="175">
        <v>9</v>
      </c>
      <c r="K353" s="163"/>
      <c r="L353" s="177"/>
      <c r="M353" s="178">
        <v>1</v>
      </c>
      <c r="N353" s="179" t="s">
        <v>214</v>
      </c>
      <c r="O353" s="1383" t="s">
        <v>586</v>
      </c>
      <c r="P353" s="1338">
        <v>2385046482</v>
      </c>
      <c r="Q353" s="219" t="s">
        <v>191</v>
      </c>
    </row>
    <row r="354" spans="1:17" ht="12" customHeight="1" x14ac:dyDescent="0.2">
      <c r="A354" s="13" t="s">
        <v>48</v>
      </c>
      <c r="B354" s="14" t="str">
        <f t="shared" si="38"/>
        <v>294</v>
      </c>
      <c r="C354" s="223" t="s">
        <v>98</v>
      </c>
      <c r="D354" s="217" t="s">
        <v>117</v>
      </c>
      <c r="E354" s="82" t="str">
        <f t="shared" si="41"/>
        <v>294</v>
      </c>
      <c r="F354" s="18" t="str">
        <f t="shared" si="45"/>
        <v>ΦΛΩΡΙΝΑ</v>
      </c>
      <c r="G354" s="30" t="str">
        <f t="shared" si="43"/>
        <v>294Α</v>
      </c>
      <c r="H354" s="20" t="s">
        <v>3</v>
      </c>
      <c r="I354" s="21" t="s">
        <v>9</v>
      </c>
      <c r="J354" s="175">
        <v>2</v>
      </c>
      <c r="K354" s="168"/>
      <c r="L354" s="177">
        <v>1</v>
      </c>
      <c r="M354" s="178"/>
      <c r="N354" s="179"/>
      <c r="O354" s="1383"/>
      <c r="P354" s="538"/>
      <c r="Q354" s="180"/>
    </row>
    <row r="355" spans="1:17" ht="12" customHeight="1" x14ac:dyDescent="0.2">
      <c r="A355" s="13" t="s">
        <v>48</v>
      </c>
      <c r="B355" s="14" t="str">
        <f t="shared" si="38"/>
        <v>294</v>
      </c>
      <c r="C355" s="223" t="s">
        <v>98</v>
      </c>
      <c r="D355" s="217" t="s">
        <v>117</v>
      </c>
      <c r="E355" s="82" t="str">
        <f t="shared" si="41"/>
        <v>294</v>
      </c>
      <c r="F355" s="29" t="str">
        <f t="shared" si="45"/>
        <v>ΦΛΩΡΙΝΑ</v>
      </c>
      <c r="G355" s="30" t="str">
        <f t="shared" si="43"/>
        <v>294Α</v>
      </c>
      <c r="H355" s="31" t="s">
        <v>4</v>
      </c>
      <c r="I355" s="35" t="s">
        <v>8</v>
      </c>
      <c r="J355" s="65">
        <v>1</v>
      </c>
      <c r="K355" s="66"/>
      <c r="L355" s="103"/>
      <c r="M355" s="104">
        <v>1</v>
      </c>
      <c r="N355" s="1380"/>
      <c r="O355" s="1383"/>
      <c r="P355" s="1382"/>
      <c r="Q355" s="1381"/>
    </row>
    <row r="356" spans="1:17" ht="12" customHeight="1" x14ac:dyDescent="0.2">
      <c r="A356" s="13" t="s">
        <v>48</v>
      </c>
      <c r="B356" s="14" t="str">
        <f t="shared" si="38"/>
        <v>294</v>
      </c>
      <c r="C356" s="223" t="s">
        <v>98</v>
      </c>
      <c r="D356" s="217" t="s">
        <v>117</v>
      </c>
      <c r="E356" s="82" t="str">
        <f t="shared" si="41"/>
        <v>294</v>
      </c>
      <c r="F356" s="29" t="str">
        <f t="shared" si="45"/>
        <v>ΦΛΩΡΙΝΑ</v>
      </c>
      <c r="G356" s="30" t="str">
        <f t="shared" si="43"/>
        <v>294Α</v>
      </c>
      <c r="H356" s="31" t="s">
        <v>4</v>
      </c>
      <c r="I356" s="35" t="s">
        <v>9</v>
      </c>
      <c r="J356" s="65">
        <v>4</v>
      </c>
      <c r="K356" s="66"/>
      <c r="L356" s="103">
        <v>1</v>
      </c>
      <c r="M356" s="104"/>
      <c r="N356" s="1380"/>
      <c r="O356" s="1383"/>
      <c r="P356" s="1382"/>
      <c r="Q356" s="1381"/>
    </row>
    <row r="357" spans="1:17" ht="12" customHeight="1" thickBot="1" x14ac:dyDescent="0.25">
      <c r="A357" s="13" t="s">
        <v>48</v>
      </c>
      <c r="B357" s="14" t="str">
        <f t="shared" si="38"/>
        <v>294</v>
      </c>
      <c r="C357" s="223" t="s">
        <v>98</v>
      </c>
      <c r="D357" s="221" t="s">
        <v>117</v>
      </c>
      <c r="E357" s="82" t="str">
        <f t="shared" si="41"/>
        <v>294</v>
      </c>
      <c r="F357" s="29" t="str">
        <f t="shared" si="45"/>
        <v>ΦΛΩΡΙΝΑ</v>
      </c>
      <c r="G357" s="30" t="str">
        <f t="shared" si="43"/>
        <v>294Α</v>
      </c>
      <c r="H357" s="31" t="s">
        <v>5</v>
      </c>
      <c r="I357" s="35" t="s">
        <v>8</v>
      </c>
      <c r="J357" s="65">
        <v>6</v>
      </c>
      <c r="K357" s="66">
        <f>SUM(J353:J362)</f>
        <v>75</v>
      </c>
      <c r="L357" s="103"/>
      <c r="M357" s="104">
        <v>1</v>
      </c>
      <c r="N357" s="1380"/>
      <c r="O357" s="1383"/>
      <c r="P357" s="1382"/>
      <c r="Q357" s="1381"/>
    </row>
    <row r="358" spans="1:17" ht="12" customHeight="1" x14ac:dyDescent="0.2">
      <c r="A358" s="13" t="s">
        <v>48</v>
      </c>
      <c r="B358" s="14" t="str">
        <f t="shared" si="38"/>
        <v>294</v>
      </c>
      <c r="C358" s="223" t="s">
        <v>98</v>
      </c>
      <c r="D358" s="217" t="s">
        <v>117</v>
      </c>
      <c r="E358" s="82" t="str">
        <f t="shared" si="41"/>
        <v>294</v>
      </c>
      <c r="F358" s="29" t="str">
        <f t="shared" si="45"/>
        <v>ΦΛΩΡΙΝΑ</v>
      </c>
      <c r="G358" s="30" t="str">
        <f t="shared" si="43"/>
        <v>294Α</v>
      </c>
      <c r="H358" s="31" t="s">
        <v>5</v>
      </c>
      <c r="I358" s="35" t="s">
        <v>9</v>
      </c>
      <c r="J358" s="65">
        <v>38</v>
      </c>
      <c r="K358" s="66"/>
      <c r="L358" s="1435">
        <v>3</v>
      </c>
      <c r="M358" s="104"/>
      <c r="N358" s="1380"/>
      <c r="O358" s="1383"/>
      <c r="P358" s="1382"/>
      <c r="Q358" s="1381"/>
    </row>
    <row r="359" spans="1:17" ht="12" customHeight="1" x14ac:dyDescent="0.2">
      <c r="A359" s="13" t="s">
        <v>48</v>
      </c>
      <c r="B359" s="14" t="str">
        <f t="shared" si="38"/>
        <v>294</v>
      </c>
      <c r="C359" s="223" t="s">
        <v>98</v>
      </c>
      <c r="D359" s="217" t="s">
        <v>117</v>
      </c>
      <c r="E359" s="82" t="str">
        <f t="shared" si="41"/>
        <v>294</v>
      </c>
      <c r="F359" s="29" t="str">
        <f t="shared" si="45"/>
        <v>ΦΛΩΡΙΝΑ</v>
      </c>
      <c r="G359" s="30" t="str">
        <f>CONCATENATE(E359,"Α")</f>
        <v>294Α</v>
      </c>
      <c r="H359" s="31" t="s">
        <v>7</v>
      </c>
      <c r="I359" s="35" t="s">
        <v>8</v>
      </c>
      <c r="J359" s="65">
        <v>0</v>
      </c>
      <c r="K359" s="66"/>
      <c r="L359" s="103"/>
      <c r="M359" s="104">
        <v>0</v>
      </c>
      <c r="N359" s="1380"/>
      <c r="O359" s="1383"/>
      <c r="P359" s="1382"/>
      <c r="Q359" s="1381"/>
    </row>
    <row r="360" spans="1:17" ht="12" customHeight="1" x14ac:dyDescent="0.2">
      <c r="A360" s="13" t="s">
        <v>48</v>
      </c>
      <c r="B360" s="14" t="str">
        <f t="shared" si="38"/>
        <v>294</v>
      </c>
      <c r="C360" s="223" t="s">
        <v>98</v>
      </c>
      <c r="D360" s="217" t="s">
        <v>117</v>
      </c>
      <c r="E360" s="82" t="str">
        <f t="shared" si="41"/>
        <v>294</v>
      </c>
      <c r="F360" s="29" t="str">
        <f t="shared" si="45"/>
        <v>ΦΛΩΡΙΝΑ</v>
      </c>
      <c r="G360" s="30" t="str">
        <f t="shared" ref="G360:G382" si="46">CONCATENATE(E360,"Α")</f>
        <v>294Α</v>
      </c>
      <c r="H360" s="31" t="s">
        <v>7</v>
      </c>
      <c r="I360" s="35" t="s">
        <v>9</v>
      </c>
      <c r="J360" s="65">
        <v>7</v>
      </c>
      <c r="K360" s="66"/>
      <c r="L360" s="103">
        <v>1</v>
      </c>
      <c r="M360" s="104"/>
      <c r="N360" s="1380"/>
      <c r="O360" s="1383"/>
      <c r="P360" s="1382"/>
      <c r="Q360" s="1381"/>
    </row>
    <row r="361" spans="1:17" ht="12" customHeight="1" x14ac:dyDescent="0.2">
      <c r="A361" s="13" t="s">
        <v>48</v>
      </c>
      <c r="B361" s="14" t="str">
        <f t="shared" si="38"/>
        <v>294</v>
      </c>
      <c r="C361" s="223" t="s">
        <v>98</v>
      </c>
      <c r="D361" s="217" t="s">
        <v>117</v>
      </c>
      <c r="E361" s="82" t="str">
        <f t="shared" si="41"/>
        <v>294</v>
      </c>
      <c r="F361" s="49" t="str">
        <f t="shared" si="45"/>
        <v>ΦΛΩΡΙΝΑ</v>
      </c>
      <c r="G361" s="30" t="str">
        <f t="shared" si="46"/>
        <v>294Α</v>
      </c>
      <c r="H361" s="51" t="s">
        <v>6</v>
      </c>
      <c r="I361" s="52" t="s">
        <v>8</v>
      </c>
      <c r="J361" s="83">
        <v>0</v>
      </c>
      <c r="K361" s="80"/>
      <c r="L361" s="140"/>
      <c r="M361" s="141">
        <v>0</v>
      </c>
      <c r="N361" s="1303"/>
      <c r="O361" s="1383"/>
      <c r="P361" s="1304"/>
      <c r="Q361" s="139"/>
    </row>
    <row r="362" spans="1:17" ht="12" customHeight="1" thickBot="1" x14ac:dyDescent="0.25">
      <c r="A362" s="13" t="s">
        <v>48</v>
      </c>
      <c r="B362" s="14" t="str">
        <f t="shared" ref="B362:B382" si="47">LEFT(A362,3)</f>
        <v>294</v>
      </c>
      <c r="C362" s="546" t="s">
        <v>98</v>
      </c>
      <c r="D362" s="240" t="s">
        <v>117</v>
      </c>
      <c r="E362" s="125" t="str">
        <f t="shared" si="41"/>
        <v>294</v>
      </c>
      <c r="F362" s="126" t="str">
        <f t="shared" si="45"/>
        <v>ΦΛΩΡΙΝΑ</v>
      </c>
      <c r="G362" s="145" t="str">
        <f t="shared" si="46"/>
        <v>294Α</v>
      </c>
      <c r="H362" s="127" t="s">
        <v>6</v>
      </c>
      <c r="I362" s="128" t="s">
        <v>9</v>
      </c>
      <c r="J362" s="129">
        <v>8</v>
      </c>
      <c r="K362" s="130"/>
      <c r="L362" s="131">
        <v>1</v>
      </c>
      <c r="M362" s="132"/>
      <c r="N362" s="1385"/>
      <c r="O362" s="1348"/>
      <c r="P362" s="1346"/>
      <c r="Q362" s="150"/>
    </row>
    <row r="363" spans="1:17" ht="12" customHeight="1" thickTop="1" x14ac:dyDescent="0.2">
      <c r="A363" s="13" t="s">
        <v>32</v>
      </c>
      <c r="B363" s="14" t="str">
        <f t="shared" si="47"/>
        <v>295</v>
      </c>
      <c r="C363" s="181" t="s">
        <v>99</v>
      </c>
      <c r="D363" s="99" t="s">
        <v>87</v>
      </c>
      <c r="E363" s="182" t="str">
        <f t="shared" si="41"/>
        <v>295</v>
      </c>
      <c r="F363" s="58" t="str">
        <f t="shared" si="45"/>
        <v>ΠΙΕΡΙΑ</v>
      </c>
      <c r="G363" s="59" t="str">
        <f t="shared" si="46"/>
        <v>295Α</v>
      </c>
      <c r="H363" s="60" t="s">
        <v>3</v>
      </c>
      <c r="I363" s="61" t="s">
        <v>8</v>
      </c>
      <c r="J363" s="162">
        <v>0</v>
      </c>
      <c r="K363" s="163"/>
      <c r="L363" s="164"/>
      <c r="M363" s="165">
        <v>0</v>
      </c>
      <c r="N363" s="1386"/>
      <c r="O363" s="1340"/>
      <c r="P363" s="1350"/>
      <c r="Q363" s="166"/>
    </row>
    <row r="364" spans="1:17" ht="12" customHeight="1" x14ac:dyDescent="0.2">
      <c r="A364" s="13" t="s">
        <v>32</v>
      </c>
      <c r="B364" s="14" t="str">
        <f t="shared" si="47"/>
        <v>295</v>
      </c>
      <c r="C364" s="183" t="s">
        <v>99</v>
      </c>
      <c r="D364" s="16" t="s">
        <v>87</v>
      </c>
      <c r="E364" s="82" t="str">
        <f t="shared" si="41"/>
        <v>295</v>
      </c>
      <c r="F364" s="18" t="str">
        <f t="shared" si="45"/>
        <v>ΠΙΕΡΙΑ</v>
      </c>
      <c r="G364" s="30" t="str">
        <f t="shared" si="46"/>
        <v>295Α</v>
      </c>
      <c r="H364" s="20" t="s">
        <v>3</v>
      </c>
      <c r="I364" s="21" t="s">
        <v>9</v>
      </c>
      <c r="J364" s="175">
        <v>1</v>
      </c>
      <c r="K364" s="168"/>
      <c r="L364" s="177">
        <v>1</v>
      </c>
      <c r="M364" s="178"/>
      <c r="N364" s="179"/>
      <c r="O364" s="1383"/>
      <c r="P364" s="538"/>
      <c r="Q364" s="180"/>
    </row>
    <row r="365" spans="1:17" ht="12" customHeight="1" x14ac:dyDescent="0.2">
      <c r="A365" s="13" t="s">
        <v>32</v>
      </c>
      <c r="B365" s="14" t="str">
        <f t="shared" si="47"/>
        <v>295</v>
      </c>
      <c r="C365" s="183" t="s">
        <v>99</v>
      </c>
      <c r="D365" s="16" t="s">
        <v>87</v>
      </c>
      <c r="E365" s="82" t="str">
        <f t="shared" si="41"/>
        <v>295</v>
      </c>
      <c r="F365" s="29" t="str">
        <f t="shared" si="45"/>
        <v>ΠΙΕΡΙΑ</v>
      </c>
      <c r="G365" s="30" t="str">
        <f t="shared" si="46"/>
        <v>295Α</v>
      </c>
      <c r="H365" s="31" t="s">
        <v>4</v>
      </c>
      <c r="I365" s="35" t="s">
        <v>8</v>
      </c>
      <c r="J365" s="167">
        <v>2</v>
      </c>
      <c r="K365" s="168"/>
      <c r="L365" s="169"/>
      <c r="M365" s="1456" t="s">
        <v>491</v>
      </c>
      <c r="N365" s="171"/>
      <c r="O365" s="1383"/>
      <c r="P365" s="532"/>
      <c r="Q365" s="172"/>
    </row>
    <row r="366" spans="1:17" ht="12" customHeight="1" x14ac:dyDescent="0.2">
      <c r="A366" s="13" t="s">
        <v>32</v>
      </c>
      <c r="B366" s="14" t="str">
        <f t="shared" si="47"/>
        <v>295</v>
      </c>
      <c r="C366" s="183" t="s">
        <v>99</v>
      </c>
      <c r="D366" s="16" t="s">
        <v>87</v>
      </c>
      <c r="E366" s="82" t="str">
        <f t="shared" si="41"/>
        <v>295</v>
      </c>
      <c r="F366" s="29" t="str">
        <f t="shared" si="45"/>
        <v>ΠΙΕΡΙΑ</v>
      </c>
      <c r="G366" s="30" t="str">
        <f t="shared" si="46"/>
        <v>295Α</v>
      </c>
      <c r="H366" s="31" t="s">
        <v>4</v>
      </c>
      <c r="I366" s="35" t="s">
        <v>9</v>
      </c>
      <c r="J366" s="167">
        <v>20</v>
      </c>
      <c r="K366" s="168"/>
      <c r="L366" s="169">
        <v>1</v>
      </c>
      <c r="M366" s="170"/>
      <c r="N366" s="171" t="s">
        <v>534</v>
      </c>
      <c r="O366" s="1383" t="s">
        <v>535</v>
      </c>
      <c r="P366" s="532">
        <v>2351046385</v>
      </c>
      <c r="Q366" s="172" t="s">
        <v>536</v>
      </c>
    </row>
    <row r="367" spans="1:17" ht="12" customHeight="1" x14ac:dyDescent="0.2">
      <c r="A367" s="13" t="s">
        <v>32</v>
      </c>
      <c r="B367" s="14" t="str">
        <f t="shared" si="47"/>
        <v>295</v>
      </c>
      <c r="C367" s="183" t="s">
        <v>99</v>
      </c>
      <c r="D367" s="42" t="s">
        <v>87</v>
      </c>
      <c r="E367" s="82" t="str">
        <f t="shared" si="41"/>
        <v>295</v>
      </c>
      <c r="F367" s="29" t="str">
        <f t="shared" si="45"/>
        <v>ΠΙΕΡΙΑ</v>
      </c>
      <c r="G367" s="30" t="str">
        <f t="shared" si="46"/>
        <v>295Α</v>
      </c>
      <c r="H367" s="31" t="s">
        <v>5</v>
      </c>
      <c r="I367" s="35" t="s">
        <v>8</v>
      </c>
      <c r="J367" s="167">
        <v>12</v>
      </c>
      <c r="K367" s="168">
        <f>SUM(J363:J372)</f>
        <v>128</v>
      </c>
      <c r="L367" s="169"/>
      <c r="M367" s="170">
        <v>1</v>
      </c>
      <c r="N367" s="171"/>
      <c r="O367" s="1383"/>
      <c r="P367" s="532"/>
      <c r="Q367" s="172"/>
    </row>
    <row r="368" spans="1:17" ht="12" customHeight="1" x14ac:dyDescent="0.2">
      <c r="A368" s="13" t="s">
        <v>32</v>
      </c>
      <c r="B368" s="14" t="str">
        <f t="shared" si="47"/>
        <v>295</v>
      </c>
      <c r="C368" s="183" t="s">
        <v>99</v>
      </c>
      <c r="D368" s="16" t="s">
        <v>87</v>
      </c>
      <c r="E368" s="82" t="str">
        <f t="shared" si="41"/>
        <v>295</v>
      </c>
      <c r="F368" s="29" t="str">
        <f t="shared" si="45"/>
        <v>ΠΙΕΡΙΑ</v>
      </c>
      <c r="G368" s="30" t="str">
        <f t="shared" si="46"/>
        <v>295Α</v>
      </c>
      <c r="H368" s="31" t="s">
        <v>5</v>
      </c>
      <c r="I368" s="35" t="s">
        <v>9</v>
      </c>
      <c r="J368" s="167">
        <v>39</v>
      </c>
      <c r="K368" s="168"/>
      <c r="L368" s="169">
        <v>3</v>
      </c>
      <c r="M368" s="170"/>
      <c r="N368" s="171"/>
      <c r="O368" s="1383"/>
      <c r="P368" s="532"/>
      <c r="Q368" s="172"/>
    </row>
    <row r="369" spans="1:17" ht="12" customHeight="1" x14ac:dyDescent="0.2">
      <c r="A369" s="13" t="s">
        <v>32</v>
      </c>
      <c r="B369" s="14" t="str">
        <f t="shared" si="47"/>
        <v>295</v>
      </c>
      <c r="C369" s="183" t="s">
        <v>99</v>
      </c>
      <c r="D369" s="16" t="s">
        <v>87</v>
      </c>
      <c r="E369" s="82" t="str">
        <f t="shared" si="41"/>
        <v>295</v>
      </c>
      <c r="F369" s="29" t="str">
        <f t="shared" si="45"/>
        <v>ΠΙΕΡΙΑ</v>
      </c>
      <c r="G369" s="30" t="str">
        <f t="shared" si="46"/>
        <v>295Α</v>
      </c>
      <c r="H369" s="31" t="s">
        <v>7</v>
      </c>
      <c r="I369" s="35" t="s">
        <v>8</v>
      </c>
      <c r="J369" s="167">
        <v>3</v>
      </c>
      <c r="K369" s="168"/>
      <c r="L369" s="169"/>
      <c r="M369" s="170">
        <v>1</v>
      </c>
      <c r="N369" s="171"/>
      <c r="O369" s="1383"/>
      <c r="P369" s="532"/>
      <c r="Q369" s="172"/>
    </row>
    <row r="370" spans="1:17" ht="12" customHeight="1" x14ac:dyDescent="0.2">
      <c r="A370" s="13" t="s">
        <v>32</v>
      </c>
      <c r="B370" s="14" t="str">
        <f t="shared" si="47"/>
        <v>295</v>
      </c>
      <c r="C370" s="183" t="s">
        <v>99</v>
      </c>
      <c r="D370" s="16" t="s">
        <v>87</v>
      </c>
      <c r="E370" s="82" t="str">
        <f t="shared" si="41"/>
        <v>295</v>
      </c>
      <c r="F370" s="29" t="str">
        <f t="shared" si="45"/>
        <v>ΠΙΕΡΙΑ</v>
      </c>
      <c r="G370" s="30" t="str">
        <f t="shared" si="46"/>
        <v>295Α</v>
      </c>
      <c r="H370" s="31" t="s">
        <v>7</v>
      </c>
      <c r="I370" s="35" t="s">
        <v>9</v>
      </c>
      <c r="J370" s="167">
        <v>16</v>
      </c>
      <c r="K370" s="168"/>
      <c r="L370" s="169">
        <v>1</v>
      </c>
      <c r="M370" s="170"/>
      <c r="N370" s="171"/>
      <c r="O370" s="1383"/>
      <c r="P370" s="532"/>
      <c r="Q370" s="172"/>
    </row>
    <row r="371" spans="1:17" ht="12" customHeight="1" x14ac:dyDescent="0.2">
      <c r="A371" s="13" t="s">
        <v>32</v>
      </c>
      <c r="B371" s="14" t="str">
        <f t="shared" si="47"/>
        <v>295</v>
      </c>
      <c r="C371" s="183" t="s">
        <v>99</v>
      </c>
      <c r="D371" s="16" t="s">
        <v>87</v>
      </c>
      <c r="E371" s="82" t="str">
        <f t="shared" si="41"/>
        <v>295</v>
      </c>
      <c r="F371" s="49" t="str">
        <f t="shared" si="45"/>
        <v>ΠΙΕΡΙΑ</v>
      </c>
      <c r="G371" s="30" t="str">
        <f t="shared" si="46"/>
        <v>295Α</v>
      </c>
      <c r="H371" s="51" t="s">
        <v>6</v>
      </c>
      <c r="I371" s="52" t="s">
        <v>8</v>
      </c>
      <c r="J371" s="197">
        <v>14</v>
      </c>
      <c r="K371" s="186"/>
      <c r="L371" s="198"/>
      <c r="M371" s="204">
        <v>1</v>
      </c>
      <c r="N371" s="1279"/>
      <c r="O371" s="1383"/>
      <c r="P371" s="1290"/>
      <c r="Q371" s="199"/>
    </row>
    <row r="372" spans="1:17" ht="12" customHeight="1" thickBot="1" x14ac:dyDescent="0.25">
      <c r="A372" s="13" t="s">
        <v>32</v>
      </c>
      <c r="B372" s="14" t="str">
        <f t="shared" si="47"/>
        <v>295</v>
      </c>
      <c r="C372" s="183" t="s">
        <v>99</v>
      </c>
      <c r="D372" s="16" t="s">
        <v>87</v>
      </c>
      <c r="E372" s="125" t="str">
        <f t="shared" si="41"/>
        <v>295</v>
      </c>
      <c r="F372" s="126" t="str">
        <f t="shared" si="45"/>
        <v>ΠΙΕΡΙΑ</v>
      </c>
      <c r="G372" s="145" t="str">
        <f t="shared" si="46"/>
        <v>295Α</v>
      </c>
      <c r="H372" s="127" t="s">
        <v>6</v>
      </c>
      <c r="I372" s="128" t="s">
        <v>9</v>
      </c>
      <c r="J372" s="200">
        <v>21</v>
      </c>
      <c r="K372" s="189"/>
      <c r="L372" s="201">
        <v>2</v>
      </c>
      <c r="M372" s="202"/>
      <c r="N372" s="1388"/>
      <c r="O372" s="1348"/>
      <c r="P372" s="1351"/>
      <c r="Q372" s="203"/>
    </row>
    <row r="373" spans="1:17" ht="12" customHeight="1" thickTop="1" x14ac:dyDescent="0.2">
      <c r="A373" s="13" t="s">
        <v>33</v>
      </c>
      <c r="B373" s="14" t="str">
        <f t="shared" si="47"/>
        <v>299</v>
      </c>
      <c r="C373" s="183" t="s">
        <v>99</v>
      </c>
      <c r="D373" s="99" t="s">
        <v>88</v>
      </c>
      <c r="E373" s="190" t="str">
        <f t="shared" si="41"/>
        <v>299</v>
      </c>
      <c r="F373" s="18" t="str">
        <f t="shared" si="45"/>
        <v>ΠΕΛΛΑ</v>
      </c>
      <c r="G373" s="19" t="str">
        <f t="shared" si="46"/>
        <v>299Α</v>
      </c>
      <c r="H373" s="20" t="s">
        <v>3</v>
      </c>
      <c r="I373" s="21" t="s">
        <v>8</v>
      </c>
      <c r="J373" s="175">
        <v>7</v>
      </c>
      <c r="K373" s="163"/>
      <c r="L373" s="177"/>
      <c r="M373" s="178">
        <v>1</v>
      </c>
      <c r="N373" s="179"/>
      <c r="O373" s="1383"/>
      <c r="P373" s="538"/>
      <c r="Q373" s="180"/>
    </row>
    <row r="374" spans="1:17" ht="12" customHeight="1" x14ac:dyDescent="0.2">
      <c r="A374" s="13" t="s">
        <v>33</v>
      </c>
      <c r="B374" s="14" t="str">
        <f t="shared" si="47"/>
        <v>299</v>
      </c>
      <c r="C374" s="183" t="s">
        <v>99</v>
      </c>
      <c r="D374" s="16" t="s">
        <v>88</v>
      </c>
      <c r="E374" s="82" t="str">
        <f t="shared" si="41"/>
        <v>299</v>
      </c>
      <c r="F374" s="18" t="str">
        <f t="shared" si="45"/>
        <v>ΠΕΛΛΑ</v>
      </c>
      <c r="G374" s="30" t="str">
        <f t="shared" si="46"/>
        <v>299Α</v>
      </c>
      <c r="H374" s="20" t="s">
        <v>3</v>
      </c>
      <c r="I374" s="21" t="s">
        <v>9</v>
      </c>
      <c r="J374" s="175">
        <v>7</v>
      </c>
      <c r="K374" s="168"/>
      <c r="L374" s="177">
        <v>1</v>
      </c>
      <c r="M374" s="178"/>
      <c r="N374" s="179"/>
      <c r="O374" s="1383"/>
      <c r="P374" s="538"/>
      <c r="Q374" s="180"/>
    </row>
    <row r="375" spans="1:17" ht="12" customHeight="1" x14ac:dyDescent="0.2">
      <c r="A375" s="13" t="s">
        <v>33</v>
      </c>
      <c r="B375" s="14" t="str">
        <f t="shared" si="47"/>
        <v>299</v>
      </c>
      <c r="C375" s="183" t="s">
        <v>99</v>
      </c>
      <c r="D375" s="16" t="s">
        <v>88</v>
      </c>
      <c r="E375" s="82" t="str">
        <f t="shared" si="41"/>
        <v>299</v>
      </c>
      <c r="F375" s="29" t="str">
        <f t="shared" ref="F375:F406" si="48">RIGHT(A375,LEN(A375)-5)</f>
        <v>ΠΕΛΛΑ</v>
      </c>
      <c r="G375" s="30" t="str">
        <f t="shared" si="46"/>
        <v>299Α</v>
      </c>
      <c r="H375" s="31" t="s">
        <v>4</v>
      </c>
      <c r="I375" s="35" t="s">
        <v>8</v>
      </c>
      <c r="J375" s="167">
        <v>19</v>
      </c>
      <c r="K375" s="168"/>
      <c r="L375" s="169"/>
      <c r="M375" s="170">
        <v>1</v>
      </c>
      <c r="N375" s="171"/>
      <c r="O375" s="1383"/>
      <c r="P375" s="532"/>
      <c r="Q375" s="172"/>
    </row>
    <row r="376" spans="1:17" ht="12" customHeight="1" x14ac:dyDescent="0.2">
      <c r="A376" s="13" t="s">
        <v>33</v>
      </c>
      <c r="B376" s="14" t="str">
        <f t="shared" si="47"/>
        <v>299</v>
      </c>
      <c r="C376" s="183" t="s">
        <v>99</v>
      </c>
      <c r="D376" s="16" t="s">
        <v>88</v>
      </c>
      <c r="E376" s="82" t="str">
        <f t="shared" si="41"/>
        <v>299</v>
      </c>
      <c r="F376" s="29" t="str">
        <f t="shared" si="48"/>
        <v>ΠΕΛΛΑ</v>
      </c>
      <c r="G376" s="30" t="str">
        <f t="shared" si="46"/>
        <v>299Α</v>
      </c>
      <c r="H376" s="31" t="s">
        <v>4</v>
      </c>
      <c r="I376" s="35" t="s">
        <v>9</v>
      </c>
      <c r="J376" s="167">
        <v>18</v>
      </c>
      <c r="K376" s="168"/>
      <c r="L376" s="169">
        <v>1</v>
      </c>
      <c r="M376" s="170"/>
      <c r="N376" s="171"/>
      <c r="O376" s="1383"/>
      <c r="P376" s="532"/>
      <c r="Q376" s="172"/>
    </row>
    <row r="377" spans="1:17" ht="12" customHeight="1" x14ac:dyDescent="0.2">
      <c r="A377" s="13" t="s">
        <v>33</v>
      </c>
      <c r="B377" s="14" t="str">
        <f t="shared" si="47"/>
        <v>299</v>
      </c>
      <c r="C377" s="183" t="s">
        <v>99</v>
      </c>
      <c r="D377" s="209" t="s">
        <v>88</v>
      </c>
      <c r="E377" s="82" t="str">
        <f t="shared" ref="E377:E451" si="49">B377</f>
        <v>299</v>
      </c>
      <c r="F377" s="29" t="str">
        <f t="shared" si="48"/>
        <v>ΠΕΛΛΑ</v>
      </c>
      <c r="G377" s="30" t="str">
        <f t="shared" si="46"/>
        <v>299Α</v>
      </c>
      <c r="H377" s="31" t="s">
        <v>5</v>
      </c>
      <c r="I377" s="35" t="s">
        <v>8</v>
      </c>
      <c r="J377" s="167">
        <v>18</v>
      </c>
      <c r="K377" s="168">
        <f>SUM(J373:J382)</f>
        <v>144</v>
      </c>
      <c r="L377" s="169"/>
      <c r="M377" s="170">
        <v>2</v>
      </c>
      <c r="N377" s="171" t="s">
        <v>537</v>
      </c>
      <c r="O377" s="1383" t="s">
        <v>538</v>
      </c>
      <c r="P377" s="532">
        <v>2381028188</v>
      </c>
      <c r="Q377" s="172" t="s">
        <v>254</v>
      </c>
    </row>
    <row r="378" spans="1:17" ht="12" customHeight="1" x14ac:dyDescent="0.2">
      <c r="A378" s="13" t="s">
        <v>33</v>
      </c>
      <c r="B378" s="14" t="str">
        <f t="shared" si="47"/>
        <v>299</v>
      </c>
      <c r="C378" s="183" t="s">
        <v>99</v>
      </c>
      <c r="D378" s="16" t="s">
        <v>88</v>
      </c>
      <c r="E378" s="82" t="str">
        <f t="shared" si="49"/>
        <v>299</v>
      </c>
      <c r="F378" s="29" t="str">
        <f t="shared" si="48"/>
        <v>ΠΕΛΛΑ</v>
      </c>
      <c r="G378" s="30" t="str">
        <f t="shared" si="46"/>
        <v>299Α</v>
      </c>
      <c r="H378" s="31" t="s">
        <v>5</v>
      </c>
      <c r="I378" s="35" t="s">
        <v>9</v>
      </c>
      <c r="J378" s="167">
        <v>40</v>
      </c>
      <c r="K378" s="168"/>
      <c r="L378" s="169">
        <v>3</v>
      </c>
      <c r="M378" s="170"/>
      <c r="N378" s="171"/>
      <c r="O378" s="1383"/>
      <c r="P378" s="532"/>
      <c r="Q378" s="172"/>
    </row>
    <row r="379" spans="1:17" ht="12" customHeight="1" x14ac:dyDescent="0.2">
      <c r="A379" s="13" t="s">
        <v>33</v>
      </c>
      <c r="B379" s="14" t="str">
        <f t="shared" si="47"/>
        <v>299</v>
      </c>
      <c r="C379" s="183" t="s">
        <v>99</v>
      </c>
      <c r="D379" s="16" t="s">
        <v>88</v>
      </c>
      <c r="E379" s="82" t="str">
        <f t="shared" si="49"/>
        <v>299</v>
      </c>
      <c r="F379" s="29" t="str">
        <f t="shared" si="48"/>
        <v>ΠΕΛΛΑ</v>
      </c>
      <c r="G379" s="30" t="str">
        <f t="shared" si="46"/>
        <v>299Α</v>
      </c>
      <c r="H379" s="31" t="s">
        <v>7</v>
      </c>
      <c r="I379" s="35" t="s">
        <v>8</v>
      </c>
      <c r="J379" s="167">
        <v>9</v>
      </c>
      <c r="K379" s="168"/>
      <c r="L379" s="169"/>
      <c r="M379" s="170">
        <v>1</v>
      </c>
      <c r="N379" s="171"/>
      <c r="O379" s="1383"/>
      <c r="P379" s="532"/>
      <c r="Q379" s="172"/>
    </row>
    <row r="380" spans="1:17" ht="12" customHeight="1" x14ac:dyDescent="0.2">
      <c r="A380" s="13" t="s">
        <v>33</v>
      </c>
      <c r="B380" s="14" t="str">
        <f t="shared" si="47"/>
        <v>299</v>
      </c>
      <c r="C380" s="183" t="s">
        <v>99</v>
      </c>
      <c r="D380" s="16" t="s">
        <v>88</v>
      </c>
      <c r="E380" s="82" t="str">
        <f t="shared" si="49"/>
        <v>299</v>
      </c>
      <c r="F380" s="29" t="str">
        <f t="shared" si="48"/>
        <v>ΠΕΛΛΑ</v>
      </c>
      <c r="G380" s="30" t="str">
        <f t="shared" si="46"/>
        <v>299Α</v>
      </c>
      <c r="H380" s="31" t="s">
        <v>7</v>
      </c>
      <c r="I380" s="35" t="s">
        <v>9</v>
      </c>
      <c r="J380" s="167">
        <v>19</v>
      </c>
      <c r="K380" s="168"/>
      <c r="L380" s="169">
        <v>2</v>
      </c>
      <c r="M380" s="170"/>
      <c r="N380" s="171"/>
      <c r="O380" s="1383"/>
      <c r="P380" s="532"/>
      <c r="Q380" s="172"/>
    </row>
    <row r="381" spans="1:17" ht="12" customHeight="1" x14ac:dyDescent="0.2">
      <c r="A381" s="13" t="s">
        <v>33</v>
      </c>
      <c r="B381" s="14" t="str">
        <f t="shared" si="47"/>
        <v>299</v>
      </c>
      <c r="C381" s="183" t="s">
        <v>99</v>
      </c>
      <c r="D381" s="16" t="s">
        <v>88</v>
      </c>
      <c r="E381" s="82" t="str">
        <f t="shared" si="49"/>
        <v>299</v>
      </c>
      <c r="F381" s="49" t="str">
        <f t="shared" si="48"/>
        <v>ΠΕΛΛΑ</v>
      </c>
      <c r="G381" s="30" t="str">
        <f t="shared" si="46"/>
        <v>299Α</v>
      </c>
      <c r="H381" s="51" t="s">
        <v>6</v>
      </c>
      <c r="I381" s="52" t="s">
        <v>8</v>
      </c>
      <c r="J381" s="197">
        <v>1</v>
      </c>
      <c r="K381" s="186"/>
      <c r="L381" s="198"/>
      <c r="M381" s="204">
        <v>1</v>
      </c>
      <c r="N381" s="1279"/>
      <c r="O381" s="1383"/>
      <c r="P381" s="1290"/>
      <c r="Q381" s="199"/>
    </row>
    <row r="382" spans="1:17" ht="12" customHeight="1" thickBot="1" x14ac:dyDescent="0.25">
      <c r="A382" s="326" t="s">
        <v>33</v>
      </c>
      <c r="B382" s="327" t="str">
        <f t="shared" si="47"/>
        <v>299</v>
      </c>
      <c r="C382" s="183" t="s">
        <v>99</v>
      </c>
      <c r="D382" s="16" t="s">
        <v>88</v>
      </c>
      <c r="E382" s="82" t="str">
        <f t="shared" si="49"/>
        <v>299</v>
      </c>
      <c r="F382" s="126" t="str">
        <f t="shared" si="48"/>
        <v>ΠΕΛΛΑ</v>
      </c>
      <c r="G382" s="50" t="str">
        <f t="shared" si="46"/>
        <v>299Α</v>
      </c>
      <c r="H382" s="127" t="s">
        <v>6</v>
      </c>
      <c r="I382" s="128" t="s">
        <v>9</v>
      </c>
      <c r="J382" s="200">
        <v>6</v>
      </c>
      <c r="K382" s="189"/>
      <c r="L382" s="201">
        <v>1</v>
      </c>
      <c r="M382" s="202"/>
      <c r="N382" s="1388"/>
      <c r="O382" s="1339"/>
      <c r="P382" s="1351"/>
      <c r="Q382" s="203"/>
    </row>
    <row r="383" spans="1:17" ht="12" customHeight="1" thickTop="1" x14ac:dyDescent="0.2">
      <c r="A383" s="328" t="s">
        <v>103</v>
      </c>
      <c r="B383" s="329">
        <f>LEFT(A383,3)+299</f>
        <v>301</v>
      </c>
      <c r="C383" s="183" t="s">
        <v>99</v>
      </c>
      <c r="D383" s="99" t="s">
        <v>89</v>
      </c>
      <c r="E383" s="330">
        <f t="shared" si="49"/>
        <v>301</v>
      </c>
      <c r="F383" s="58" t="str">
        <f t="shared" si="48"/>
        <v>ΕΙΔΙΚΟ ΕΞΕΤΑΣΤΙΚΟ ΚΕΝΤΡΟ ΘΕΣ/ΝΙΚΗΣ</v>
      </c>
      <c r="G383" s="59" t="s">
        <v>116</v>
      </c>
      <c r="H383" s="60" t="s">
        <v>3</v>
      </c>
      <c r="I383" s="61" t="s">
        <v>8</v>
      </c>
      <c r="J383" s="162">
        <v>1</v>
      </c>
      <c r="K383" s="163"/>
      <c r="L383" s="164"/>
      <c r="M383" s="165">
        <v>1</v>
      </c>
      <c r="N383" s="1386"/>
      <c r="O383" s="1340"/>
      <c r="P383" s="1350"/>
      <c r="Q383" s="166"/>
    </row>
    <row r="384" spans="1:17" ht="12" customHeight="1" x14ac:dyDescent="0.2">
      <c r="A384" s="13" t="s">
        <v>103</v>
      </c>
      <c r="B384" s="14">
        <f t="shared" ref="B384:B397" si="50">LEFT(A384,3)+299</f>
        <v>301</v>
      </c>
      <c r="C384" s="183" t="s">
        <v>99</v>
      </c>
      <c r="D384" s="16" t="s">
        <v>89</v>
      </c>
      <c r="E384" s="48">
        <f t="shared" si="49"/>
        <v>301</v>
      </c>
      <c r="F384" s="18" t="str">
        <f t="shared" si="48"/>
        <v>ΕΙΔΙΚΟ ΕΞΕΤΑΣΤΙΚΟ ΚΕΝΤΡΟ ΘΕΣ/ΝΙΚΗΣ</v>
      </c>
      <c r="G384" s="30" t="s">
        <v>116</v>
      </c>
      <c r="H384" s="20" t="s">
        <v>3</v>
      </c>
      <c r="I384" s="21" t="s">
        <v>9</v>
      </c>
      <c r="J384" s="175">
        <v>3</v>
      </c>
      <c r="K384" s="168"/>
      <c r="L384" s="177">
        <v>1</v>
      </c>
      <c r="M384" s="178"/>
      <c r="N384" s="179"/>
      <c r="O384" s="1383"/>
      <c r="P384" s="538"/>
      <c r="Q384" s="180"/>
    </row>
    <row r="385" spans="1:17" ht="12" customHeight="1" x14ac:dyDescent="0.2">
      <c r="A385" s="13" t="s">
        <v>103</v>
      </c>
      <c r="B385" s="14">
        <f t="shared" si="50"/>
        <v>301</v>
      </c>
      <c r="C385" s="241" t="s">
        <v>99</v>
      </c>
      <c r="D385" s="16" t="s">
        <v>89</v>
      </c>
      <c r="E385" s="48">
        <f t="shared" si="49"/>
        <v>301</v>
      </c>
      <c r="F385" s="29" t="str">
        <f t="shared" si="48"/>
        <v>ΕΙΔΙΚΟ ΕΞΕΤΑΣΤΙΚΟ ΚΕΝΤΡΟ ΘΕΣ/ΝΙΚΗΣ</v>
      </c>
      <c r="G385" s="30" t="s">
        <v>116</v>
      </c>
      <c r="H385" s="31" t="s">
        <v>3</v>
      </c>
      <c r="I385" s="35" t="s">
        <v>10</v>
      </c>
      <c r="J385" s="167">
        <v>2</v>
      </c>
      <c r="K385" s="168"/>
      <c r="L385" s="169"/>
      <c r="M385" s="170">
        <v>1</v>
      </c>
      <c r="N385" s="171"/>
      <c r="O385" s="1383"/>
      <c r="P385" s="532"/>
      <c r="Q385" s="172"/>
    </row>
    <row r="386" spans="1:17" ht="12" customHeight="1" x14ac:dyDescent="0.2">
      <c r="A386" s="13" t="s">
        <v>103</v>
      </c>
      <c r="B386" s="14">
        <f t="shared" si="50"/>
        <v>301</v>
      </c>
      <c r="C386" s="183" t="s">
        <v>99</v>
      </c>
      <c r="D386" s="16" t="s">
        <v>89</v>
      </c>
      <c r="E386" s="48">
        <f t="shared" si="49"/>
        <v>301</v>
      </c>
      <c r="F386" s="29" t="str">
        <f t="shared" si="48"/>
        <v>ΕΙΔΙΚΟ ΕΞΕΤΑΣΤΙΚΟ ΚΕΝΤΡΟ ΘΕΣ/ΝΙΚΗΣ</v>
      </c>
      <c r="G386" s="30" t="s">
        <v>116</v>
      </c>
      <c r="H386" s="31" t="s">
        <v>4</v>
      </c>
      <c r="I386" s="35" t="s">
        <v>8</v>
      </c>
      <c r="J386" s="167">
        <v>5</v>
      </c>
      <c r="K386" s="168"/>
      <c r="L386" s="169"/>
      <c r="M386" s="170">
        <v>1</v>
      </c>
      <c r="N386" s="171"/>
      <c r="O386" s="1383"/>
      <c r="P386" s="532"/>
      <c r="Q386" s="172"/>
    </row>
    <row r="387" spans="1:17" ht="12" customHeight="1" x14ac:dyDescent="0.2">
      <c r="A387" s="13" t="s">
        <v>103</v>
      </c>
      <c r="B387" s="14">
        <f t="shared" si="50"/>
        <v>301</v>
      </c>
      <c r="C387" s="183" t="s">
        <v>99</v>
      </c>
      <c r="D387" s="16" t="s">
        <v>89</v>
      </c>
      <c r="E387" s="48">
        <f t="shared" si="49"/>
        <v>301</v>
      </c>
      <c r="F387" s="29" t="str">
        <f t="shared" si="48"/>
        <v>ΕΙΔΙΚΟ ΕΞΕΤΑΣΤΙΚΟ ΚΕΝΤΡΟ ΘΕΣ/ΝΙΚΗΣ</v>
      </c>
      <c r="G387" s="30" t="s">
        <v>116</v>
      </c>
      <c r="H387" s="31" t="s">
        <v>4</v>
      </c>
      <c r="I387" s="35" t="s">
        <v>9</v>
      </c>
      <c r="J387" s="167">
        <v>7</v>
      </c>
      <c r="K387" s="168"/>
      <c r="L387" s="169">
        <v>1</v>
      </c>
      <c r="M387" s="170"/>
      <c r="N387" s="171"/>
      <c r="O387" s="1383"/>
      <c r="P387" s="532"/>
      <c r="Q387" s="172"/>
    </row>
    <row r="388" spans="1:17" ht="12" customHeight="1" x14ac:dyDescent="0.2">
      <c r="A388" s="13" t="s">
        <v>103</v>
      </c>
      <c r="B388" s="14">
        <f t="shared" si="50"/>
        <v>301</v>
      </c>
      <c r="C388" s="183" t="s">
        <v>99</v>
      </c>
      <c r="D388" s="16" t="s">
        <v>89</v>
      </c>
      <c r="E388" s="48">
        <f t="shared" si="49"/>
        <v>301</v>
      </c>
      <c r="F388" s="29" t="str">
        <f t="shared" si="48"/>
        <v>ΕΙΔΙΚΟ ΕΞΕΤΑΣΤΙΚΟ ΚΕΝΤΡΟ ΘΕΣ/ΝΙΚΗΣ</v>
      </c>
      <c r="G388" s="30" t="s">
        <v>116</v>
      </c>
      <c r="H388" s="31" t="s">
        <v>4</v>
      </c>
      <c r="I388" s="35" t="s">
        <v>10</v>
      </c>
      <c r="J388" s="167">
        <v>2</v>
      </c>
      <c r="K388" s="168"/>
      <c r="L388" s="169"/>
      <c r="M388" s="170">
        <v>1</v>
      </c>
      <c r="N388" s="171"/>
      <c r="O388" s="1383"/>
      <c r="P388" s="532"/>
      <c r="Q388" s="172"/>
    </row>
    <row r="389" spans="1:17" ht="12" customHeight="1" x14ac:dyDescent="0.2">
      <c r="A389" s="13" t="s">
        <v>103</v>
      </c>
      <c r="B389" s="14">
        <f t="shared" si="50"/>
        <v>301</v>
      </c>
      <c r="C389" s="183" t="s">
        <v>99</v>
      </c>
      <c r="D389" s="16" t="s">
        <v>89</v>
      </c>
      <c r="E389" s="48">
        <f t="shared" si="49"/>
        <v>301</v>
      </c>
      <c r="F389" s="29" t="str">
        <f t="shared" si="48"/>
        <v>ΕΙΔΙΚΟ ΕΞΕΤΑΣΤΙΚΟ ΚΕΝΤΡΟ ΘΕΣ/ΝΙΚΗΣ</v>
      </c>
      <c r="G389" s="30" t="s">
        <v>116</v>
      </c>
      <c r="H389" s="31" t="s">
        <v>5</v>
      </c>
      <c r="I389" s="35" t="s">
        <v>8</v>
      </c>
      <c r="J389" s="167">
        <v>4</v>
      </c>
      <c r="K389" s="168">
        <f>SUM(J383:J397)</f>
        <v>44</v>
      </c>
      <c r="L389" s="169"/>
      <c r="M389" s="25">
        <v>1</v>
      </c>
      <c r="N389" s="171" t="s">
        <v>255</v>
      </c>
      <c r="O389" s="1383" t="s">
        <v>539</v>
      </c>
      <c r="P389" s="532">
        <v>2310300828</v>
      </c>
      <c r="Q389" s="172" t="s">
        <v>256</v>
      </c>
    </row>
    <row r="390" spans="1:17" ht="12" customHeight="1" x14ac:dyDescent="0.2">
      <c r="A390" s="13" t="s">
        <v>103</v>
      </c>
      <c r="B390" s="14">
        <f t="shared" si="50"/>
        <v>301</v>
      </c>
      <c r="C390" s="183" t="s">
        <v>99</v>
      </c>
      <c r="D390" s="16" t="s">
        <v>89</v>
      </c>
      <c r="E390" s="48">
        <f t="shared" si="49"/>
        <v>301</v>
      </c>
      <c r="F390" s="29" t="str">
        <f t="shared" si="48"/>
        <v>ΕΙΔΙΚΟ ΕΞΕΤΑΣΤΙΚΟ ΚΕΝΤΡΟ ΘΕΣ/ΝΙΚΗΣ</v>
      </c>
      <c r="G390" s="30" t="s">
        <v>116</v>
      </c>
      <c r="H390" s="31" t="s">
        <v>5</v>
      </c>
      <c r="I390" s="35" t="s">
        <v>9</v>
      </c>
      <c r="J390" s="167">
        <v>6</v>
      </c>
      <c r="K390" s="168"/>
      <c r="L390" s="169">
        <v>1</v>
      </c>
      <c r="M390" s="170"/>
      <c r="N390" s="171"/>
      <c r="O390" s="1383"/>
      <c r="P390" s="532"/>
      <c r="Q390" s="172"/>
    </row>
    <row r="391" spans="1:17" ht="12" customHeight="1" x14ac:dyDescent="0.2">
      <c r="A391" s="13" t="s">
        <v>103</v>
      </c>
      <c r="B391" s="14">
        <f t="shared" si="50"/>
        <v>301</v>
      </c>
      <c r="C391" s="183" t="s">
        <v>99</v>
      </c>
      <c r="D391" s="16" t="s">
        <v>89</v>
      </c>
      <c r="E391" s="48">
        <f t="shared" si="49"/>
        <v>301</v>
      </c>
      <c r="F391" s="29" t="str">
        <f t="shared" si="48"/>
        <v>ΕΙΔΙΚΟ ΕΞΕΤΑΣΤΙΚΟ ΚΕΝΤΡΟ ΘΕΣ/ΝΙΚΗΣ</v>
      </c>
      <c r="G391" s="30" t="s">
        <v>116</v>
      </c>
      <c r="H391" s="31" t="s">
        <v>5</v>
      </c>
      <c r="I391" s="35" t="s">
        <v>10</v>
      </c>
      <c r="J391" s="167">
        <v>1</v>
      </c>
      <c r="K391" s="168"/>
      <c r="L391" s="169"/>
      <c r="M391" s="25">
        <v>1</v>
      </c>
      <c r="N391" s="171"/>
      <c r="O391" s="1383"/>
      <c r="P391" s="532"/>
      <c r="Q391" s="172"/>
    </row>
    <row r="392" spans="1:17" ht="12" customHeight="1" x14ac:dyDescent="0.2">
      <c r="A392" s="13" t="s">
        <v>103</v>
      </c>
      <c r="B392" s="14">
        <f t="shared" si="50"/>
        <v>301</v>
      </c>
      <c r="C392" s="183" t="s">
        <v>99</v>
      </c>
      <c r="D392" s="16" t="s">
        <v>89</v>
      </c>
      <c r="E392" s="48">
        <f t="shared" si="49"/>
        <v>301</v>
      </c>
      <c r="F392" s="29" t="str">
        <f t="shared" si="48"/>
        <v>ΕΙΔΙΚΟ ΕΞΕΤΑΣΤΙΚΟ ΚΕΝΤΡΟ ΘΕΣ/ΝΙΚΗΣ</v>
      </c>
      <c r="G392" s="30" t="s">
        <v>116</v>
      </c>
      <c r="H392" s="31" t="s">
        <v>7</v>
      </c>
      <c r="I392" s="35" t="s">
        <v>8</v>
      </c>
      <c r="J392" s="167">
        <v>1</v>
      </c>
      <c r="K392" s="168"/>
      <c r="L392" s="169"/>
      <c r="M392" s="25">
        <v>1</v>
      </c>
      <c r="N392" s="171"/>
      <c r="O392" s="1383"/>
      <c r="P392" s="532"/>
      <c r="Q392" s="172"/>
    </row>
    <row r="393" spans="1:17" ht="12" customHeight="1" x14ac:dyDescent="0.2">
      <c r="A393" s="13" t="s">
        <v>103</v>
      </c>
      <c r="B393" s="14">
        <f t="shared" si="50"/>
        <v>301</v>
      </c>
      <c r="C393" s="183" t="s">
        <v>99</v>
      </c>
      <c r="D393" s="16" t="s">
        <v>89</v>
      </c>
      <c r="E393" s="48">
        <f t="shared" si="49"/>
        <v>301</v>
      </c>
      <c r="F393" s="29" t="str">
        <f t="shared" si="48"/>
        <v>ΕΙΔΙΚΟ ΕΞΕΤΑΣΤΙΚΟ ΚΕΝΤΡΟ ΘΕΣ/ΝΙΚΗΣ</v>
      </c>
      <c r="G393" s="30" t="s">
        <v>116</v>
      </c>
      <c r="H393" s="31" t="s">
        <v>7</v>
      </c>
      <c r="I393" s="35" t="s">
        <v>9</v>
      </c>
      <c r="J393" s="1442">
        <f>4+1</f>
        <v>5</v>
      </c>
      <c r="K393" s="168"/>
      <c r="L393" s="169">
        <v>1</v>
      </c>
      <c r="M393" s="170"/>
      <c r="N393" s="171"/>
      <c r="O393" s="1383"/>
      <c r="P393" s="532"/>
      <c r="Q393" s="172"/>
    </row>
    <row r="394" spans="1:17" ht="12" customHeight="1" x14ac:dyDescent="0.2">
      <c r="A394" s="13" t="s">
        <v>103</v>
      </c>
      <c r="B394" s="14">
        <f t="shared" si="50"/>
        <v>301</v>
      </c>
      <c r="C394" s="183" t="s">
        <v>99</v>
      </c>
      <c r="D394" s="16" t="s">
        <v>89</v>
      </c>
      <c r="E394" s="48">
        <f t="shared" si="49"/>
        <v>301</v>
      </c>
      <c r="F394" s="29" t="str">
        <f t="shared" si="48"/>
        <v>ΕΙΔΙΚΟ ΕΞΕΤΑΣΤΙΚΟ ΚΕΝΤΡΟ ΘΕΣ/ΝΙΚΗΣ</v>
      </c>
      <c r="G394" s="30" t="s">
        <v>116</v>
      </c>
      <c r="H394" s="31" t="s">
        <v>7</v>
      </c>
      <c r="I394" s="35" t="s">
        <v>10</v>
      </c>
      <c r="J394" s="167">
        <v>3</v>
      </c>
      <c r="K394" s="168"/>
      <c r="L394" s="169"/>
      <c r="M394" s="25">
        <v>1</v>
      </c>
      <c r="N394" s="171"/>
      <c r="O394" s="1383"/>
      <c r="P394" s="532"/>
      <c r="Q394" s="172"/>
    </row>
    <row r="395" spans="1:17" ht="12" customHeight="1" x14ac:dyDescent="0.2">
      <c r="A395" s="13" t="s">
        <v>103</v>
      </c>
      <c r="B395" s="14">
        <f t="shared" si="50"/>
        <v>301</v>
      </c>
      <c r="C395" s="183" t="s">
        <v>99</v>
      </c>
      <c r="D395" s="16" t="s">
        <v>89</v>
      </c>
      <c r="E395" s="48">
        <f t="shared" si="49"/>
        <v>301</v>
      </c>
      <c r="F395" s="29" t="str">
        <f t="shared" si="48"/>
        <v>ΕΙΔΙΚΟ ΕΞΕΤΑΣΤΙΚΟ ΚΕΝΤΡΟ ΘΕΣ/ΝΙΚΗΣ</v>
      </c>
      <c r="G395" s="30" t="s">
        <v>116</v>
      </c>
      <c r="H395" s="31" t="s">
        <v>6</v>
      </c>
      <c r="I395" s="35" t="s">
        <v>8</v>
      </c>
      <c r="J395" s="185">
        <v>0</v>
      </c>
      <c r="K395" s="186"/>
      <c r="L395" s="187"/>
      <c r="M395" s="188">
        <v>0</v>
      </c>
      <c r="N395" s="171"/>
      <c r="O395" s="1383"/>
      <c r="P395" s="532"/>
      <c r="Q395" s="172"/>
    </row>
    <row r="396" spans="1:17" ht="12" customHeight="1" x14ac:dyDescent="0.2">
      <c r="A396" s="13" t="s">
        <v>103</v>
      </c>
      <c r="B396" s="14">
        <f t="shared" si="50"/>
        <v>301</v>
      </c>
      <c r="C396" s="183" t="s">
        <v>99</v>
      </c>
      <c r="D396" s="16" t="s">
        <v>89</v>
      </c>
      <c r="E396" s="48">
        <f t="shared" si="49"/>
        <v>301</v>
      </c>
      <c r="F396" s="29" t="str">
        <f t="shared" si="48"/>
        <v>ΕΙΔΙΚΟ ΕΞΕΤΑΣΤΙΚΟ ΚΕΝΤΡΟ ΘΕΣ/ΝΙΚΗΣ</v>
      </c>
      <c r="G396" s="30" t="s">
        <v>116</v>
      </c>
      <c r="H396" s="31" t="s">
        <v>6</v>
      </c>
      <c r="I396" s="35" t="s">
        <v>9</v>
      </c>
      <c r="J396" s="185">
        <v>4</v>
      </c>
      <c r="K396" s="186"/>
      <c r="L396" s="187">
        <v>1</v>
      </c>
      <c r="M396" s="188"/>
      <c r="N396" s="171"/>
      <c r="O396" s="1383"/>
      <c r="P396" s="532"/>
      <c r="Q396" s="172"/>
    </row>
    <row r="397" spans="1:17" ht="12" customHeight="1" thickBot="1" x14ac:dyDescent="0.25">
      <c r="A397" s="326" t="s">
        <v>103</v>
      </c>
      <c r="B397" s="327">
        <f t="shared" si="50"/>
        <v>301</v>
      </c>
      <c r="C397" s="183" t="s">
        <v>99</v>
      </c>
      <c r="D397" s="42" t="s">
        <v>89</v>
      </c>
      <c r="E397" s="48">
        <f t="shared" si="49"/>
        <v>301</v>
      </c>
      <c r="F397" s="49" t="str">
        <f t="shared" si="48"/>
        <v>ΕΙΔΙΚΟ ΕΞΕΤΑΣΤΙΚΟ ΚΕΝΤΡΟ ΘΕΣ/ΝΙΚΗΣ</v>
      </c>
      <c r="G397" s="50" t="s">
        <v>116</v>
      </c>
      <c r="H397" s="51" t="s">
        <v>6</v>
      </c>
      <c r="I397" s="52" t="s">
        <v>10</v>
      </c>
      <c r="J397" s="197">
        <v>0</v>
      </c>
      <c r="K397" s="186"/>
      <c r="L397" s="198"/>
      <c r="M397" s="204">
        <v>0</v>
      </c>
      <c r="N397" s="1279"/>
      <c r="O397" s="1339"/>
      <c r="P397" s="1290"/>
      <c r="Q397" s="199"/>
    </row>
    <row r="398" spans="1:17" ht="29.1" customHeight="1" x14ac:dyDescent="0.2">
      <c r="A398" s="13" t="s">
        <v>34</v>
      </c>
      <c r="B398" s="14" t="str">
        <f>LEFT(A398,3)</f>
        <v>301</v>
      </c>
      <c r="C398" s="183" t="s">
        <v>99</v>
      </c>
      <c r="D398" s="16" t="s">
        <v>89</v>
      </c>
      <c r="E398" s="85" t="str">
        <f>B398</f>
        <v>301</v>
      </c>
      <c r="F398" s="86" t="str">
        <f t="shared" si="48"/>
        <v>ΑΝΑΤ. ΘΕΣΣΑΛΟΝΙΚΗ</v>
      </c>
      <c r="G398" s="87" t="s">
        <v>178</v>
      </c>
      <c r="H398" s="88" t="s">
        <v>7</v>
      </c>
      <c r="I398" s="89" t="s">
        <v>8</v>
      </c>
      <c r="J398" s="225">
        <v>4</v>
      </c>
      <c r="K398" s="176">
        <f>SUM(J398:J399)</f>
        <v>133</v>
      </c>
      <c r="L398" s="226"/>
      <c r="M398" s="234">
        <v>1</v>
      </c>
      <c r="N398" s="228" t="s">
        <v>540</v>
      </c>
      <c r="O398" s="550" t="s">
        <v>541</v>
      </c>
      <c r="P398" s="537">
        <v>2310816800</v>
      </c>
      <c r="Q398" s="229" t="s">
        <v>542</v>
      </c>
    </row>
    <row r="399" spans="1:17" ht="29.1" customHeight="1" thickBot="1" x14ac:dyDescent="0.25">
      <c r="A399" s="13" t="s">
        <v>34</v>
      </c>
      <c r="B399" s="14" t="str">
        <f t="shared" ref="B399:B410" si="51">LEFT(A399,3)</f>
        <v>301</v>
      </c>
      <c r="C399" s="183" t="s">
        <v>99</v>
      </c>
      <c r="D399" s="16" t="s">
        <v>89</v>
      </c>
      <c r="E399" s="68" t="str">
        <f t="shared" ref="E399:E410" si="52">B399</f>
        <v>301</v>
      </c>
      <c r="F399" s="69" t="str">
        <f t="shared" si="48"/>
        <v>ΑΝΑΤ. ΘΕΣΣΑΛΟΝΙΚΗ</v>
      </c>
      <c r="G399" s="70" t="s">
        <v>178</v>
      </c>
      <c r="H399" s="71" t="s">
        <v>7</v>
      </c>
      <c r="I399" s="1318" t="s">
        <v>608</v>
      </c>
      <c r="J399" s="1440">
        <f>130-1</f>
        <v>129</v>
      </c>
      <c r="K399" s="232"/>
      <c r="L399" s="338">
        <v>9</v>
      </c>
      <c r="M399" s="339"/>
      <c r="N399" s="1393"/>
      <c r="O399" s="1343"/>
      <c r="P399" s="1355"/>
      <c r="Q399" s="340"/>
    </row>
    <row r="400" spans="1:17" ht="29.1" customHeight="1" x14ac:dyDescent="0.2">
      <c r="A400" s="13" t="s">
        <v>34</v>
      </c>
      <c r="B400" s="14" t="str">
        <f>LEFT(A400,3)</f>
        <v>301</v>
      </c>
      <c r="C400" s="183" t="s">
        <v>99</v>
      </c>
      <c r="D400" s="16" t="s">
        <v>89</v>
      </c>
      <c r="E400" s="142" t="str">
        <f>B400</f>
        <v>301</v>
      </c>
      <c r="F400" s="331" t="str">
        <f t="shared" si="48"/>
        <v>ΑΝΑΤ. ΘΕΣΣΑΛΟΝΙΚΗ</v>
      </c>
      <c r="G400" s="143" t="s">
        <v>154</v>
      </c>
      <c r="H400" s="332" t="s">
        <v>7</v>
      </c>
      <c r="I400" s="1319" t="s">
        <v>609</v>
      </c>
      <c r="J400" s="333">
        <v>75</v>
      </c>
      <c r="K400" s="176">
        <f>SUM(J400:J401)</f>
        <v>170</v>
      </c>
      <c r="L400" s="1454">
        <v>6</v>
      </c>
      <c r="M400" s="334"/>
      <c r="N400" s="1394"/>
      <c r="O400" s="1368"/>
      <c r="P400" s="1369"/>
      <c r="Q400" s="335"/>
    </row>
    <row r="401" spans="1:17" ht="29.1" customHeight="1" thickBot="1" x14ac:dyDescent="0.25">
      <c r="A401" s="13" t="s">
        <v>34</v>
      </c>
      <c r="B401" s="14" t="str">
        <f t="shared" si="51"/>
        <v>301</v>
      </c>
      <c r="C401" s="183" t="s">
        <v>99</v>
      </c>
      <c r="D401" s="16" t="s">
        <v>89</v>
      </c>
      <c r="E401" s="82" t="str">
        <f t="shared" si="52"/>
        <v>301</v>
      </c>
      <c r="F401" s="49" t="str">
        <f t="shared" si="48"/>
        <v>ΑΝΑΤ. ΘΕΣΣΑΛΟΝΙΚΗ</v>
      </c>
      <c r="G401" s="50" t="s">
        <v>154</v>
      </c>
      <c r="H401" s="51" t="s">
        <v>7</v>
      </c>
      <c r="I401" s="52" t="s">
        <v>10</v>
      </c>
      <c r="J401" s="1446">
        <f>94+1</f>
        <v>95</v>
      </c>
      <c r="K401" s="168"/>
      <c r="L401" s="212"/>
      <c r="M401" s="1454">
        <v>8</v>
      </c>
      <c r="N401" s="1279" t="s">
        <v>543</v>
      </c>
      <c r="O401" s="1342" t="s">
        <v>544</v>
      </c>
      <c r="P401" s="1290">
        <v>2310412090</v>
      </c>
      <c r="Q401" s="199" t="s">
        <v>545</v>
      </c>
    </row>
    <row r="402" spans="1:17" ht="29.1" customHeight="1" x14ac:dyDescent="0.2">
      <c r="A402" s="13" t="s">
        <v>34</v>
      </c>
      <c r="B402" s="14" t="str">
        <f>LEFT(A402,3)</f>
        <v>301</v>
      </c>
      <c r="C402" s="183" t="s">
        <v>99</v>
      </c>
      <c r="D402" s="16" t="s">
        <v>89</v>
      </c>
      <c r="E402" s="85" t="str">
        <f>B402</f>
        <v>301</v>
      </c>
      <c r="F402" s="86" t="str">
        <f t="shared" si="48"/>
        <v>ΑΝΑΤ. ΘΕΣΣΑΛΟΝΙΚΗ</v>
      </c>
      <c r="G402" s="87" t="s">
        <v>155</v>
      </c>
      <c r="H402" s="88" t="s">
        <v>4</v>
      </c>
      <c r="I402" s="89" t="s">
        <v>9</v>
      </c>
      <c r="J402" s="225">
        <v>151</v>
      </c>
      <c r="K402" s="176">
        <f>SUM(J402:J403)</f>
        <v>217</v>
      </c>
      <c r="L402" s="226">
        <v>11</v>
      </c>
      <c r="M402" s="234"/>
      <c r="N402" s="228"/>
      <c r="O402" s="1370"/>
      <c r="P402" s="537"/>
      <c r="Q402" s="229"/>
    </row>
    <row r="403" spans="1:17" ht="29.1" customHeight="1" thickBot="1" x14ac:dyDescent="0.25">
      <c r="A403" s="13" t="s">
        <v>34</v>
      </c>
      <c r="B403" s="14" t="str">
        <f>LEFT(A403,3)</f>
        <v>301</v>
      </c>
      <c r="C403" s="183" t="s">
        <v>99</v>
      </c>
      <c r="D403" s="16" t="s">
        <v>89</v>
      </c>
      <c r="E403" s="68" t="str">
        <f>B403</f>
        <v>301</v>
      </c>
      <c r="F403" s="69" t="str">
        <f t="shared" si="48"/>
        <v>ΑΝΑΤ. ΘΕΣΣΑΛΟΝΙΚΗ</v>
      </c>
      <c r="G403" s="70" t="s">
        <v>155</v>
      </c>
      <c r="H403" s="71" t="s">
        <v>4</v>
      </c>
      <c r="I403" s="72" t="s">
        <v>10</v>
      </c>
      <c r="J403" s="337">
        <v>66</v>
      </c>
      <c r="K403" s="232"/>
      <c r="L403" s="338"/>
      <c r="M403" s="339">
        <v>5</v>
      </c>
      <c r="N403" s="1393" t="s">
        <v>265</v>
      </c>
      <c r="O403" s="1371" t="s">
        <v>546</v>
      </c>
      <c r="P403" s="1355">
        <v>2310471065</v>
      </c>
      <c r="Q403" s="340" t="s">
        <v>266</v>
      </c>
    </row>
    <row r="404" spans="1:17" ht="20.100000000000001" customHeight="1" thickTop="1" x14ac:dyDescent="0.2">
      <c r="A404" s="328" t="s">
        <v>34</v>
      </c>
      <c r="B404" s="329" t="str">
        <f t="shared" si="51"/>
        <v>301</v>
      </c>
      <c r="C404" s="183" t="s">
        <v>99</v>
      </c>
      <c r="D404" s="16" t="s">
        <v>89</v>
      </c>
      <c r="E404" s="109" t="str">
        <f t="shared" si="52"/>
        <v>301</v>
      </c>
      <c r="F404" s="18" t="str">
        <f t="shared" si="48"/>
        <v>ΑΝΑΤ. ΘΕΣΣΑΛΟΝΙΚΗ</v>
      </c>
      <c r="G404" s="19" t="s">
        <v>153</v>
      </c>
      <c r="H404" s="20" t="s">
        <v>3</v>
      </c>
      <c r="I404" s="21" t="s">
        <v>8</v>
      </c>
      <c r="J404" s="175">
        <v>6</v>
      </c>
      <c r="K404" s="168"/>
      <c r="L404" s="177"/>
      <c r="M404" s="1317">
        <v>1</v>
      </c>
      <c r="N404" s="179"/>
      <c r="O404" s="1383"/>
      <c r="P404" s="538"/>
      <c r="Q404" s="180"/>
    </row>
    <row r="405" spans="1:17" ht="20.100000000000001" customHeight="1" x14ac:dyDescent="0.2">
      <c r="A405" s="13" t="s">
        <v>34</v>
      </c>
      <c r="B405" s="14" t="str">
        <f t="shared" si="51"/>
        <v>301</v>
      </c>
      <c r="C405" s="183" t="s">
        <v>99</v>
      </c>
      <c r="D405" s="16" t="s">
        <v>89</v>
      </c>
      <c r="E405" s="82" t="str">
        <f t="shared" si="52"/>
        <v>301</v>
      </c>
      <c r="F405" s="49" t="str">
        <f t="shared" si="48"/>
        <v>ΑΝΑΤ. ΘΕΣΣΑΛΟΝΙΚΗ</v>
      </c>
      <c r="G405" s="50" t="s">
        <v>153</v>
      </c>
      <c r="H405" s="51" t="s">
        <v>3</v>
      </c>
      <c r="I405" s="52" t="s">
        <v>10</v>
      </c>
      <c r="J405" s="231">
        <v>24</v>
      </c>
      <c r="K405" s="168">
        <f>SUM(J404:J407)</f>
        <v>202</v>
      </c>
      <c r="L405" s="212"/>
      <c r="M405" s="336">
        <v>2</v>
      </c>
      <c r="N405" s="1279" t="s">
        <v>267</v>
      </c>
      <c r="O405" s="1342" t="s">
        <v>394</v>
      </c>
      <c r="P405" s="1290">
        <v>2310278100</v>
      </c>
      <c r="Q405" s="199" t="s">
        <v>268</v>
      </c>
    </row>
    <row r="406" spans="1:17" ht="20.100000000000001" customHeight="1" x14ac:dyDescent="0.2">
      <c r="A406" s="13" t="s">
        <v>34</v>
      </c>
      <c r="B406" s="14" t="str">
        <f>LEFT(A406,3)</f>
        <v>301</v>
      </c>
      <c r="C406" s="183" t="s">
        <v>99</v>
      </c>
      <c r="D406" s="16" t="s">
        <v>89</v>
      </c>
      <c r="E406" s="109" t="str">
        <f>B406</f>
        <v>301</v>
      </c>
      <c r="F406" s="29" t="str">
        <f t="shared" si="48"/>
        <v>ΑΝΑΤ. ΘΕΣΣΑΛΟΝΙΚΗ</v>
      </c>
      <c r="G406" s="30" t="s">
        <v>153</v>
      </c>
      <c r="H406" s="31" t="s">
        <v>4</v>
      </c>
      <c r="I406" s="35" t="s">
        <v>8</v>
      </c>
      <c r="J406" s="1442">
        <v>82</v>
      </c>
      <c r="K406" s="168"/>
      <c r="L406" s="169"/>
      <c r="M406" s="170">
        <v>6</v>
      </c>
      <c r="N406" s="171"/>
      <c r="O406" s="1372"/>
      <c r="P406" s="532"/>
      <c r="Q406" s="172"/>
    </row>
    <row r="407" spans="1:17" ht="20.100000000000001" customHeight="1" thickBot="1" x14ac:dyDescent="0.25">
      <c r="A407" s="13" t="s">
        <v>34</v>
      </c>
      <c r="B407" s="14" t="str">
        <f>LEFT(A407,3)</f>
        <v>301</v>
      </c>
      <c r="C407" s="183" t="s">
        <v>99</v>
      </c>
      <c r="D407" s="16" t="s">
        <v>89</v>
      </c>
      <c r="E407" s="68" t="str">
        <f>B407</f>
        <v>301</v>
      </c>
      <c r="F407" s="1320" t="str">
        <f t="shared" ref="F407:F423" si="53">RIGHT(A407,LEN(A407)-5)</f>
        <v>ΑΝΑΤ. ΘΕΣΣΑΛΟΝΙΚΗ</v>
      </c>
      <c r="G407" s="1302" t="s">
        <v>153</v>
      </c>
      <c r="H407" s="1321" t="s">
        <v>5</v>
      </c>
      <c r="I407" s="1322" t="s">
        <v>9</v>
      </c>
      <c r="J407" s="1323">
        <v>90</v>
      </c>
      <c r="K407" s="232"/>
      <c r="L407" s="1433">
        <v>9</v>
      </c>
      <c r="M407" s="1324"/>
      <c r="N407" s="1395"/>
      <c r="O407" s="1373"/>
      <c r="P407" s="1374"/>
      <c r="Q407" s="1325"/>
    </row>
    <row r="408" spans="1:17" ht="24" customHeight="1" x14ac:dyDescent="0.2">
      <c r="A408" s="13" t="s">
        <v>34</v>
      </c>
      <c r="B408" s="14" t="str">
        <f>LEFT(A408,3)</f>
        <v>301</v>
      </c>
      <c r="C408" s="183" t="s">
        <v>99</v>
      </c>
      <c r="D408" s="16" t="s">
        <v>89</v>
      </c>
      <c r="E408" s="190" t="str">
        <f>B408</f>
        <v>301</v>
      </c>
      <c r="F408" s="191" t="str">
        <f t="shared" si="53"/>
        <v>ΑΝΑΤ. ΘΕΣΣΑΛΟΝΙΚΗ</v>
      </c>
      <c r="G408" s="1286" t="s">
        <v>152</v>
      </c>
      <c r="H408" s="134" t="s">
        <v>3</v>
      </c>
      <c r="I408" s="135" t="s">
        <v>9</v>
      </c>
      <c r="J408" s="541">
        <v>28</v>
      </c>
      <c r="K408" s="168"/>
      <c r="L408" s="542">
        <v>3</v>
      </c>
      <c r="M408" s="543"/>
      <c r="N408" s="1396"/>
      <c r="O408" s="1339"/>
      <c r="P408" s="1352"/>
      <c r="Q408" s="545"/>
    </row>
    <row r="409" spans="1:17" ht="24" customHeight="1" x14ac:dyDescent="0.2">
      <c r="A409" s="13" t="s">
        <v>34</v>
      </c>
      <c r="B409" s="14" t="str">
        <f t="shared" si="51"/>
        <v>301</v>
      </c>
      <c r="C409" s="183" t="s">
        <v>99</v>
      </c>
      <c r="D409" s="16" t="s">
        <v>89</v>
      </c>
      <c r="E409" s="64" t="str">
        <f t="shared" si="52"/>
        <v>301</v>
      </c>
      <c r="F409" s="29" t="str">
        <f t="shared" si="53"/>
        <v>ΑΝΑΤ. ΘΕΣΣΑΛΟΝΙΚΗ</v>
      </c>
      <c r="G409" s="30" t="s">
        <v>152</v>
      </c>
      <c r="H409" s="31" t="s">
        <v>5</v>
      </c>
      <c r="I409" s="35" t="s">
        <v>8</v>
      </c>
      <c r="J409" s="1441">
        <v>138</v>
      </c>
      <c r="K409" s="168">
        <f>SUM(J408:J410)</f>
        <v>191</v>
      </c>
      <c r="L409" s="169"/>
      <c r="M409" s="170">
        <v>9</v>
      </c>
      <c r="N409" s="171" t="s">
        <v>547</v>
      </c>
      <c r="O409" s="1307" t="s">
        <v>388</v>
      </c>
      <c r="P409" s="532">
        <v>2310910655</v>
      </c>
      <c r="Q409" s="172" t="s">
        <v>258</v>
      </c>
    </row>
    <row r="410" spans="1:17" ht="24" customHeight="1" thickBot="1" x14ac:dyDescent="0.25">
      <c r="A410" s="13" t="s">
        <v>34</v>
      </c>
      <c r="B410" s="14" t="str">
        <f t="shared" si="51"/>
        <v>301</v>
      </c>
      <c r="C410" s="183" t="s">
        <v>99</v>
      </c>
      <c r="D410" s="16" t="s">
        <v>89</v>
      </c>
      <c r="E410" s="68" t="str">
        <f t="shared" si="52"/>
        <v>301</v>
      </c>
      <c r="F410" s="69" t="str">
        <f t="shared" si="53"/>
        <v>ΑΝΑΤ. ΘΕΣΣΑΛΟΝΙΚΗ</v>
      </c>
      <c r="G410" s="70" t="s">
        <v>152</v>
      </c>
      <c r="H410" s="71" t="s">
        <v>5</v>
      </c>
      <c r="I410" s="72" t="s">
        <v>10</v>
      </c>
      <c r="J410" s="337">
        <v>25</v>
      </c>
      <c r="K410" s="232"/>
      <c r="L410" s="338"/>
      <c r="M410" s="339">
        <v>2</v>
      </c>
      <c r="N410" s="1393"/>
      <c r="O410" s="1343"/>
      <c r="P410" s="1355"/>
      <c r="Q410" s="340"/>
    </row>
    <row r="411" spans="1:17" ht="24" customHeight="1" x14ac:dyDescent="0.2">
      <c r="A411" s="13" t="s">
        <v>34</v>
      </c>
      <c r="B411" s="14" t="str">
        <f>LEFT(A411,3)</f>
        <v>301</v>
      </c>
      <c r="C411" s="183" t="s">
        <v>99</v>
      </c>
      <c r="D411" s="16" t="s">
        <v>89</v>
      </c>
      <c r="E411" s="109" t="str">
        <f>B411</f>
        <v>301</v>
      </c>
      <c r="F411" s="18" t="str">
        <f t="shared" si="53"/>
        <v>ΑΝΑΤ. ΘΕΣΣΑΛΟΝΙΚΗ</v>
      </c>
      <c r="G411" s="19" t="s">
        <v>488</v>
      </c>
      <c r="H411" s="20" t="s">
        <v>6</v>
      </c>
      <c r="I411" s="21" t="s">
        <v>8</v>
      </c>
      <c r="J411" s="341">
        <v>12</v>
      </c>
      <c r="K411" s="284"/>
      <c r="L411" s="342"/>
      <c r="M411" s="343">
        <v>1</v>
      </c>
      <c r="N411" s="179"/>
      <c r="O411" s="1383"/>
      <c r="P411" s="538"/>
      <c r="Q411" s="180"/>
    </row>
    <row r="412" spans="1:17" ht="24" customHeight="1" x14ac:dyDescent="0.2">
      <c r="A412" s="13" t="s">
        <v>34</v>
      </c>
      <c r="B412" s="14" t="str">
        <f>LEFT(A412,3)</f>
        <v>301</v>
      </c>
      <c r="C412" s="183" t="s">
        <v>99</v>
      </c>
      <c r="D412" s="16" t="s">
        <v>89</v>
      </c>
      <c r="E412" s="64" t="str">
        <f>B412</f>
        <v>301</v>
      </c>
      <c r="F412" s="29" t="str">
        <f t="shared" si="53"/>
        <v>ΑΝΑΤ. ΘΕΣΣΑΛΟΝΙΚΗ</v>
      </c>
      <c r="G412" s="19" t="s">
        <v>488</v>
      </c>
      <c r="H412" s="31" t="s">
        <v>6</v>
      </c>
      <c r="I412" s="35" t="s">
        <v>9</v>
      </c>
      <c r="J412" s="185">
        <v>121</v>
      </c>
      <c r="K412" s="186">
        <f>SUM(J411:J413)</f>
        <v>198</v>
      </c>
      <c r="L412" s="1424">
        <v>9</v>
      </c>
      <c r="M412" s="188"/>
      <c r="N412" s="171" t="s">
        <v>259</v>
      </c>
      <c r="O412" s="1307" t="s">
        <v>389</v>
      </c>
      <c r="P412" s="532">
        <v>2310937402</v>
      </c>
      <c r="Q412" s="172" t="s">
        <v>260</v>
      </c>
    </row>
    <row r="413" spans="1:17" ht="24" customHeight="1" thickBot="1" x14ac:dyDescent="0.25">
      <c r="A413" s="344" t="s">
        <v>34</v>
      </c>
      <c r="B413" s="345" t="str">
        <f>LEFT(A413,3)</f>
        <v>301</v>
      </c>
      <c r="C413" s="183" t="s">
        <v>99</v>
      </c>
      <c r="D413" s="243" t="s">
        <v>89</v>
      </c>
      <c r="E413" s="125" t="str">
        <f>B413</f>
        <v>301</v>
      </c>
      <c r="F413" s="126" t="str">
        <f t="shared" si="53"/>
        <v>ΑΝΑΤ. ΘΕΣΣΑΛΟΝΙΚΗ</v>
      </c>
      <c r="G413" s="547" t="s">
        <v>488</v>
      </c>
      <c r="H413" s="127" t="s">
        <v>6</v>
      </c>
      <c r="I413" s="128" t="s">
        <v>10</v>
      </c>
      <c r="J413" s="200">
        <v>65</v>
      </c>
      <c r="K413" s="189"/>
      <c r="L413" s="201"/>
      <c r="M413" s="202">
        <v>5</v>
      </c>
      <c r="N413" s="1388"/>
      <c r="O413" s="1345"/>
      <c r="P413" s="1351"/>
      <c r="Q413" s="203"/>
    </row>
    <row r="414" spans="1:17" ht="24" customHeight="1" thickTop="1" x14ac:dyDescent="0.2">
      <c r="A414" s="13" t="s">
        <v>35</v>
      </c>
      <c r="B414" s="14" t="str">
        <f t="shared" ref="B414:B422" si="54">LEFT(A414,3)</f>
        <v>305</v>
      </c>
      <c r="C414" s="183" t="s">
        <v>99</v>
      </c>
      <c r="D414" s="16" t="s">
        <v>90</v>
      </c>
      <c r="E414" s="85" t="str">
        <f t="shared" ref="E414:E422" si="55">B414</f>
        <v>305</v>
      </c>
      <c r="F414" s="86" t="str">
        <f t="shared" si="53"/>
        <v>ΔΥΤ. ΘΕΣΣΑΛΟΝΙΚΗ</v>
      </c>
      <c r="G414" s="87" t="s">
        <v>405</v>
      </c>
      <c r="H414" s="88" t="s">
        <v>7</v>
      </c>
      <c r="I414" s="89" t="s">
        <v>8</v>
      </c>
      <c r="J414" s="225">
        <v>7</v>
      </c>
      <c r="K414" s="176"/>
      <c r="L414" s="226"/>
      <c r="M414" s="234">
        <v>1</v>
      </c>
      <c r="N414" s="228"/>
      <c r="O414" s="550"/>
      <c r="P414" s="537"/>
      <c r="Q414" s="229"/>
    </row>
    <row r="415" spans="1:17" ht="24" customHeight="1" x14ac:dyDescent="0.2">
      <c r="A415" s="13" t="s">
        <v>35</v>
      </c>
      <c r="B415" s="14" t="str">
        <f t="shared" si="54"/>
        <v>305</v>
      </c>
      <c r="C415" s="183" t="s">
        <v>99</v>
      </c>
      <c r="D415" s="16" t="s">
        <v>90</v>
      </c>
      <c r="E415" s="64" t="str">
        <f t="shared" si="55"/>
        <v>305</v>
      </c>
      <c r="F415" s="29" t="str">
        <f t="shared" si="53"/>
        <v>ΔΥΤ. ΘΕΣΣΑΛΟΝΙΚΗ</v>
      </c>
      <c r="G415" s="30" t="s">
        <v>405</v>
      </c>
      <c r="H415" s="31" t="s">
        <v>7</v>
      </c>
      <c r="I415" s="35" t="s">
        <v>9</v>
      </c>
      <c r="J415" s="167">
        <v>127</v>
      </c>
      <c r="K415" s="168">
        <f>SUM(J414:J416)</f>
        <v>178</v>
      </c>
      <c r="L415" s="1454">
        <v>7</v>
      </c>
      <c r="M415" s="170"/>
      <c r="N415" s="171" t="s">
        <v>548</v>
      </c>
      <c r="O415" s="1307" t="s">
        <v>549</v>
      </c>
      <c r="P415" s="532">
        <v>2310768147</v>
      </c>
      <c r="Q415" s="172" t="s">
        <v>550</v>
      </c>
    </row>
    <row r="416" spans="1:17" ht="24" customHeight="1" thickBot="1" x14ac:dyDescent="0.25">
      <c r="A416" s="13" t="s">
        <v>35</v>
      </c>
      <c r="B416" s="14" t="str">
        <f t="shared" si="54"/>
        <v>305</v>
      </c>
      <c r="C416" s="183" t="s">
        <v>99</v>
      </c>
      <c r="D416" s="16" t="s">
        <v>90</v>
      </c>
      <c r="E416" s="82" t="str">
        <f t="shared" si="55"/>
        <v>305</v>
      </c>
      <c r="F416" s="49" t="str">
        <f t="shared" si="53"/>
        <v>ΔΥΤ. ΘΕΣΣΑΛΟΝΙΚΗ</v>
      </c>
      <c r="G416" s="50" t="s">
        <v>405</v>
      </c>
      <c r="H416" s="51" t="s">
        <v>7</v>
      </c>
      <c r="I416" s="52" t="s">
        <v>10</v>
      </c>
      <c r="J416" s="231">
        <v>44</v>
      </c>
      <c r="K416" s="168"/>
      <c r="L416" s="212"/>
      <c r="M416" s="233">
        <v>4</v>
      </c>
      <c r="N416" s="1279"/>
      <c r="O416" s="1342"/>
      <c r="P416" s="1290"/>
      <c r="Q416" s="199"/>
    </row>
    <row r="417" spans="1:17" ht="24" customHeight="1" x14ac:dyDescent="0.2">
      <c r="A417" s="13" t="s">
        <v>35</v>
      </c>
      <c r="B417" s="14" t="str">
        <f t="shared" si="54"/>
        <v>305</v>
      </c>
      <c r="C417" s="183" t="s">
        <v>99</v>
      </c>
      <c r="D417" s="42" t="s">
        <v>90</v>
      </c>
      <c r="E417" s="85" t="str">
        <f t="shared" si="55"/>
        <v>305</v>
      </c>
      <c r="F417" s="86" t="str">
        <f t="shared" si="53"/>
        <v>ΔΥΤ. ΘΕΣΣΑΛΟΝΙΚΗ</v>
      </c>
      <c r="G417" s="87" t="s">
        <v>156</v>
      </c>
      <c r="H417" s="88" t="s">
        <v>5</v>
      </c>
      <c r="I417" s="89" t="s">
        <v>8</v>
      </c>
      <c r="J417" s="225">
        <v>58</v>
      </c>
      <c r="K417" s="176"/>
      <c r="L417" s="226"/>
      <c r="M417" s="234">
        <v>4</v>
      </c>
      <c r="N417" s="228"/>
      <c r="O417" s="550"/>
      <c r="P417" s="537"/>
      <c r="Q417" s="229"/>
    </row>
    <row r="418" spans="1:17" ht="24" customHeight="1" x14ac:dyDescent="0.2">
      <c r="A418" s="13" t="s">
        <v>35</v>
      </c>
      <c r="B418" s="14" t="str">
        <f t="shared" si="54"/>
        <v>305</v>
      </c>
      <c r="C418" s="183" t="s">
        <v>99</v>
      </c>
      <c r="D418" s="16" t="s">
        <v>90</v>
      </c>
      <c r="E418" s="64" t="str">
        <f t="shared" si="55"/>
        <v>305</v>
      </c>
      <c r="F418" s="29" t="str">
        <f t="shared" si="53"/>
        <v>ΔΥΤ. ΘΕΣΣΑΛΟΝΙΚΗ</v>
      </c>
      <c r="G418" s="30" t="s">
        <v>156</v>
      </c>
      <c r="H418" s="31" t="s">
        <v>5</v>
      </c>
      <c r="I418" s="35" t="s">
        <v>9</v>
      </c>
      <c r="J418" s="1442">
        <f>62+1+1</f>
        <v>64</v>
      </c>
      <c r="K418" s="168">
        <f>SUM(J417:J419)</f>
        <v>139</v>
      </c>
      <c r="L418" s="1431">
        <v>6</v>
      </c>
      <c r="M418" s="170"/>
      <c r="N418" s="171" t="s">
        <v>551</v>
      </c>
      <c r="O418" s="1398" t="s">
        <v>596</v>
      </c>
      <c r="P418" s="532">
        <v>2310774948</v>
      </c>
      <c r="Q418" s="172" t="s">
        <v>552</v>
      </c>
    </row>
    <row r="419" spans="1:17" ht="24" customHeight="1" thickBot="1" x14ac:dyDescent="0.25">
      <c r="A419" s="13" t="s">
        <v>35</v>
      </c>
      <c r="B419" s="14" t="str">
        <f t="shared" si="54"/>
        <v>305</v>
      </c>
      <c r="C419" s="183" t="s">
        <v>99</v>
      </c>
      <c r="D419" s="16" t="s">
        <v>90</v>
      </c>
      <c r="E419" s="68" t="str">
        <f t="shared" si="55"/>
        <v>305</v>
      </c>
      <c r="F419" s="69" t="str">
        <f t="shared" si="53"/>
        <v>ΔΥΤ. ΘΕΣΣΑΛΟΝΙΚΗ</v>
      </c>
      <c r="G419" s="70" t="s">
        <v>156</v>
      </c>
      <c r="H419" s="71" t="s">
        <v>5</v>
      </c>
      <c r="I419" s="72" t="s">
        <v>10</v>
      </c>
      <c r="J419" s="1450">
        <f>18-1</f>
        <v>17</v>
      </c>
      <c r="K419" s="232"/>
      <c r="L419" s="338"/>
      <c r="M419" s="339">
        <v>2</v>
      </c>
      <c r="N419" s="1393"/>
      <c r="O419" s="1343"/>
      <c r="P419" s="1355"/>
      <c r="Q419" s="340"/>
    </row>
    <row r="420" spans="1:17" ht="27" customHeight="1" x14ac:dyDescent="0.2">
      <c r="A420" s="13" t="s">
        <v>35</v>
      </c>
      <c r="B420" s="14" t="str">
        <f t="shared" si="54"/>
        <v>305</v>
      </c>
      <c r="C420" s="183" t="s">
        <v>99</v>
      </c>
      <c r="D420" s="16" t="s">
        <v>90</v>
      </c>
      <c r="E420" s="109" t="str">
        <f t="shared" si="55"/>
        <v>305</v>
      </c>
      <c r="F420" s="18" t="str">
        <f t="shared" si="53"/>
        <v>ΔΥΤ. ΘΕΣΣΑΛΟΝΙΚΗ</v>
      </c>
      <c r="G420" s="19" t="s">
        <v>157</v>
      </c>
      <c r="H420" s="20" t="s">
        <v>4</v>
      </c>
      <c r="I420" s="21" t="s">
        <v>8</v>
      </c>
      <c r="J420" s="175">
        <v>61</v>
      </c>
      <c r="K420" s="168"/>
      <c r="L420" s="177"/>
      <c r="M420" s="178">
        <v>4</v>
      </c>
      <c r="N420" s="179"/>
      <c r="O420" s="1383"/>
      <c r="P420" s="538"/>
      <c r="Q420" s="180"/>
    </row>
    <row r="421" spans="1:17" ht="27" customHeight="1" x14ac:dyDescent="0.2">
      <c r="A421" s="13" t="s">
        <v>35</v>
      </c>
      <c r="B421" s="14" t="str">
        <f t="shared" si="54"/>
        <v>305</v>
      </c>
      <c r="C421" s="183" t="s">
        <v>99</v>
      </c>
      <c r="D421" s="16" t="s">
        <v>90</v>
      </c>
      <c r="E421" s="64" t="str">
        <f t="shared" si="55"/>
        <v>305</v>
      </c>
      <c r="F421" s="29" t="str">
        <f t="shared" si="53"/>
        <v>ΔΥΤ. ΘΕΣΣΑΛΟΝΙΚΗ</v>
      </c>
      <c r="G421" s="19" t="s">
        <v>157</v>
      </c>
      <c r="H421" s="31" t="s">
        <v>4</v>
      </c>
      <c r="I421" s="35" t="s">
        <v>9</v>
      </c>
      <c r="J421" s="167">
        <v>70</v>
      </c>
      <c r="K421" s="168">
        <f>SUM(J420:J422)</f>
        <v>174</v>
      </c>
      <c r="L421" s="169">
        <v>5</v>
      </c>
      <c r="M421" s="170"/>
      <c r="N421" s="171" t="s">
        <v>397</v>
      </c>
      <c r="O421" s="1307" t="s">
        <v>553</v>
      </c>
      <c r="P421" s="532">
        <v>2310202091</v>
      </c>
      <c r="Q421" s="172" t="s">
        <v>271</v>
      </c>
    </row>
    <row r="422" spans="1:17" ht="27" customHeight="1" thickBot="1" x14ac:dyDescent="0.25">
      <c r="A422" s="13" t="s">
        <v>35</v>
      </c>
      <c r="B422" s="14" t="str">
        <f t="shared" si="54"/>
        <v>305</v>
      </c>
      <c r="C422" s="183" t="s">
        <v>99</v>
      </c>
      <c r="D422" s="16" t="s">
        <v>90</v>
      </c>
      <c r="E422" s="82" t="str">
        <f t="shared" si="55"/>
        <v>305</v>
      </c>
      <c r="F422" s="49" t="str">
        <f t="shared" si="53"/>
        <v>ΔΥΤ. ΘΕΣΣΑΛΟΝΙΚΗ</v>
      </c>
      <c r="G422" s="19" t="s">
        <v>157</v>
      </c>
      <c r="H422" s="51" t="s">
        <v>4</v>
      </c>
      <c r="I422" s="52" t="s">
        <v>10</v>
      </c>
      <c r="J422" s="231">
        <v>43</v>
      </c>
      <c r="K422" s="232"/>
      <c r="L422" s="212"/>
      <c r="M422" s="233">
        <v>3</v>
      </c>
      <c r="N422" s="1279"/>
      <c r="O422" s="1342"/>
      <c r="P422" s="1290"/>
      <c r="Q422" s="199"/>
    </row>
    <row r="423" spans="1:17" ht="15" customHeight="1" thickTop="1" x14ac:dyDescent="0.2">
      <c r="A423" s="328" t="s">
        <v>35</v>
      </c>
      <c r="B423" s="329" t="str">
        <f t="shared" ref="B423:B440" si="56">LEFT(A423,3)</f>
        <v>305</v>
      </c>
      <c r="C423" s="183" t="s">
        <v>99</v>
      </c>
      <c r="D423" s="16" t="s">
        <v>90</v>
      </c>
      <c r="E423" s="85" t="str">
        <f t="shared" si="49"/>
        <v>305</v>
      </c>
      <c r="F423" s="86" t="str">
        <f t="shared" si="53"/>
        <v>ΔΥΤ. ΘΕΣΣΑΛΟΝΙΚΗ</v>
      </c>
      <c r="G423" s="87" t="s">
        <v>158</v>
      </c>
      <c r="H423" s="88" t="s">
        <v>3</v>
      </c>
      <c r="I423" s="89" t="s">
        <v>8</v>
      </c>
      <c r="J423" s="225">
        <v>5</v>
      </c>
      <c r="K423" s="176"/>
      <c r="L423" s="226"/>
      <c r="M423" s="234">
        <v>1</v>
      </c>
      <c r="N423" s="228"/>
      <c r="O423" s="550"/>
      <c r="P423" s="537"/>
      <c r="Q423" s="229"/>
    </row>
    <row r="424" spans="1:17" ht="15" customHeight="1" x14ac:dyDescent="0.2">
      <c r="A424" s="13" t="s">
        <v>35</v>
      </c>
      <c r="B424" s="14" t="str">
        <f t="shared" si="56"/>
        <v>305</v>
      </c>
      <c r="C424" s="183" t="s">
        <v>99</v>
      </c>
      <c r="D424" s="16" t="s">
        <v>90</v>
      </c>
      <c r="E424" s="64" t="str">
        <f t="shared" si="49"/>
        <v>305</v>
      </c>
      <c r="F424" s="29" t="str">
        <f t="shared" ref="F424:F468" si="57">RIGHT(A424,LEN(A424)-5)</f>
        <v>ΔΥΤ. ΘΕΣΣΑΛΟΝΙΚΗ</v>
      </c>
      <c r="G424" s="30" t="s">
        <v>158</v>
      </c>
      <c r="H424" s="31" t="s">
        <v>3</v>
      </c>
      <c r="I424" s="35" t="s">
        <v>9</v>
      </c>
      <c r="J424" s="1427">
        <v>40</v>
      </c>
      <c r="K424" s="168"/>
      <c r="L424" s="169">
        <v>3</v>
      </c>
      <c r="M424" s="170"/>
      <c r="N424" s="171"/>
      <c r="O424" s="1307"/>
      <c r="P424" s="532"/>
      <c r="Q424" s="172"/>
    </row>
    <row r="425" spans="1:17" ht="15" customHeight="1" x14ac:dyDescent="0.2">
      <c r="A425" s="13" t="s">
        <v>35</v>
      </c>
      <c r="B425" s="14" t="str">
        <f t="shared" si="56"/>
        <v>305</v>
      </c>
      <c r="C425" s="183" t="s">
        <v>99</v>
      </c>
      <c r="D425" s="16" t="s">
        <v>90</v>
      </c>
      <c r="E425" s="82" t="str">
        <f t="shared" si="49"/>
        <v>305</v>
      </c>
      <c r="F425" s="49" t="str">
        <f t="shared" si="57"/>
        <v>ΔΥΤ. ΘΕΣΣΑΛΟΝΙΚΗ</v>
      </c>
      <c r="G425" s="50" t="s">
        <v>158</v>
      </c>
      <c r="H425" s="51" t="s">
        <v>3</v>
      </c>
      <c r="I425" s="52" t="s">
        <v>10</v>
      </c>
      <c r="J425" s="231">
        <v>19</v>
      </c>
      <c r="K425" s="168"/>
      <c r="L425" s="212"/>
      <c r="M425" s="233">
        <v>2</v>
      </c>
      <c r="N425" s="1279" t="s">
        <v>276</v>
      </c>
      <c r="O425" s="1342" t="s">
        <v>554</v>
      </c>
      <c r="P425" s="1290">
        <v>2310641672</v>
      </c>
      <c r="Q425" s="199" t="s">
        <v>272</v>
      </c>
    </row>
    <row r="426" spans="1:17" ht="15" customHeight="1" x14ac:dyDescent="0.2">
      <c r="A426" s="13" t="s">
        <v>35</v>
      </c>
      <c r="B426" s="14" t="str">
        <f>LEFT(A426,3)</f>
        <v>305</v>
      </c>
      <c r="C426" s="183" t="s">
        <v>99</v>
      </c>
      <c r="D426" s="16" t="s">
        <v>90</v>
      </c>
      <c r="E426" s="64" t="str">
        <f>B426</f>
        <v>305</v>
      </c>
      <c r="F426" s="29" t="str">
        <f>RIGHT(A426,LEN(A426)-5)</f>
        <v>ΔΥΤ. ΘΕΣΣΑΛΟΝΙΚΗ</v>
      </c>
      <c r="G426" s="30" t="s">
        <v>158</v>
      </c>
      <c r="H426" s="31" t="s">
        <v>6</v>
      </c>
      <c r="I426" s="35" t="s">
        <v>8</v>
      </c>
      <c r="J426" s="185">
        <v>29</v>
      </c>
      <c r="K426" s="186">
        <f>SUM(J423:J428)</f>
        <v>190</v>
      </c>
      <c r="L426" s="187"/>
      <c r="M426" s="188">
        <v>2</v>
      </c>
      <c r="N426" s="171"/>
      <c r="O426" s="1307"/>
      <c r="P426" s="532"/>
      <c r="Q426" s="172"/>
    </row>
    <row r="427" spans="1:17" ht="15" customHeight="1" x14ac:dyDescent="0.2">
      <c r="A427" s="13" t="s">
        <v>35</v>
      </c>
      <c r="B427" s="14" t="str">
        <f>LEFT(A427,3)</f>
        <v>305</v>
      </c>
      <c r="C427" s="183" t="s">
        <v>99</v>
      </c>
      <c r="D427" s="16" t="s">
        <v>90</v>
      </c>
      <c r="E427" s="64" t="str">
        <f>B427</f>
        <v>305</v>
      </c>
      <c r="F427" s="29" t="str">
        <f>RIGHT(A427,LEN(A427)-5)</f>
        <v>ΔΥΤ. ΘΕΣΣΑΛΟΝΙΚΗ</v>
      </c>
      <c r="G427" s="30" t="s">
        <v>158</v>
      </c>
      <c r="H427" s="31" t="s">
        <v>6</v>
      </c>
      <c r="I427" s="35" t="s">
        <v>9</v>
      </c>
      <c r="J427" s="1444">
        <f>64+1</f>
        <v>65</v>
      </c>
      <c r="K427" s="186"/>
      <c r="L427" s="187">
        <v>5</v>
      </c>
      <c r="M427" s="188"/>
      <c r="N427" s="171"/>
      <c r="O427" s="1307"/>
      <c r="P427" s="532"/>
      <c r="Q427" s="172"/>
    </row>
    <row r="428" spans="1:17" ht="15" customHeight="1" thickBot="1" x14ac:dyDescent="0.25">
      <c r="A428" s="344" t="s">
        <v>35</v>
      </c>
      <c r="B428" s="345" t="str">
        <f>LEFT(A428,3)</f>
        <v>305</v>
      </c>
      <c r="C428" s="183" t="s">
        <v>99</v>
      </c>
      <c r="D428" s="16" t="s">
        <v>90</v>
      </c>
      <c r="E428" s="68" t="str">
        <f>B428</f>
        <v>305</v>
      </c>
      <c r="F428" s="69" t="str">
        <f>RIGHT(A428,LEN(A428)-5)</f>
        <v>ΔΥΤ. ΘΕΣΣΑΛΟΝΙΚΗ</v>
      </c>
      <c r="G428" s="70" t="s">
        <v>158</v>
      </c>
      <c r="H428" s="71" t="s">
        <v>6</v>
      </c>
      <c r="I428" s="72" t="s">
        <v>10</v>
      </c>
      <c r="J428" s="1287">
        <v>32</v>
      </c>
      <c r="K428" s="224"/>
      <c r="L428" s="1288"/>
      <c r="M428" s="1289">
        <v>3</v>
      </c>
      <c r="N428" s="1393"/>
      <c r="O428" s="1343"/>
      <c r="P428" s="1355"/>
      <c r="Q428" s="340"/>
    </row>
    <row r="429" spans="1:17" ht="12" customHeight="1" thickTop="1" x14ac:dyDescent="0.2">
      <c r="A429" s="346" t="s">
        <v>163</v>
      </c>
      <c r="B429" s="347" t="str">
        <f t="shared" si="56"/>
        <v>310</v>
      </c>
      <c r="C429" s="183" t="s">
        <v>99</v>
      </c>
      <c r="D429" s="16" t="s">
        <v>165</v>
      </c>
      <c r="E429" s="109" t="str">
        <f t="shared" si="49"/>
        <v>310</v>
      </c>
      <c r="F429" s="18" t="str">
        <f t="shared" si="57"/>
        <v>ΣΕΡΡΕΣ</v>
      </c>
      <c r="G429" s="19" t="s">
        <v>164</v>
      </c>
      <c r="H429" s="20" t="s">
        <v>3</v>
      </c>
      <c r="I429" s="21" t="s">
        <v>8</v>
      </c>
      <c r="J429" s="175">
        <v>0</v>
      </c>
      <c r="K429" s="168"/>
      <c r="L429" s="177"/>
      <c r="M429" s="178">
        <v>0</v>
      </c>
      <c r="N429" s="179"/>
      <c r="O429" s="1383"/>
      <c r="P429" s="538"/>
      <c r="Q429" s="180"/>
    </row>
    <row r="430" spans="1:17" ht="12" customHeight="1" x14ac:dyDescent="0.2">
      <c r="A430" s="13" t="s">
        <v>163</v>
      </c>
      <c r="B430" s="14" t="str">
        <f t="shared" si="56"/>
        <v>310</v>
      </c>
      <c r="C430" s="183" t="s">
        <v>99</v>
      </c>
      <c r="D430" s="16" t="s">
        <v>165</v>
      </c>
      <c r="E430" s="64" t="str">
        <f t="shared" si="49"/>
        <v>310</v>
      </c>
      <c r="F430" s="29" t="str">
        <f t="shared" si="57"/>
        <v>ΣΕΡΡΕΣ</v>
      </c>
      <c r="G430" s="30" t="s">
        <v>164</v>
      </c>
      <c r="H430" s="31" t="s">
        <v>3</v>
      </c>
      <c r="I430" s="35" t="s">
        <v>9</v>
      </c>
      <c r="J430" s="167">
        <v>1</v>
      </c>
      <c r="K430" s="168"/>
      <c r="L430" s="169">
        <v>1</v>
      </c>
      <c r="M430" s="170"/>
      <c r="N430" s="171"/>
      <c r="O430" s="1307"/>
      <c r="P430" s="532"/>
      <c r="Q430" s="172"/>
    </row>
    <row r="431" spans="1:17" ht="12" customHeight="1" x14ac:dyDescent="0.2">
      <c r="A431" s="13" t="s">
        <v>163</v>
      </c>
      <c r="B431" s="14" t="str">
        <f t="shared" si="56"/>
        <v>310</v>
      </c>
      <c r="C431" s="183" t="s">
        <v>99</v>
      </c>
      <c r="D431" s="16" t="s">
        <v>165</v>
      </c>
      <c r="E431" s="64" t="str">
        <f t="shared" si="49"/>
        <v>310</v>
      </c>
      <c r="F431" s="29" t="str">
        <f t="shared" si="57"/>
        <v>ΣΕΡΡΕΣ</v>
      </c>
      <c r="G431" s="30" t="s">
        <v>164</v>
      </c>
      <c r="H431" s="31" t="s">
        <v>4</v>
      </c>
      <c r="I431" s="35" t="s">
        <v>8</v>
      </c>
      <c r="J431" s="167">
        <v>9</v>
      </c>
      <c r="K431" s="168"/>
      <c r="L431" s="169"/>
      <c r="M431" s="170">
        <v>1</v>
      </c>
      <c r="N431" s="171"/>
      <c r="O431" s="1307"/>
      <c r="P431" s="532"/>
      <c r="Q431" s="172"/>
    </row>
    <row r="432" spans="1:17" ht="12" customHeight="1" x14ac:dyDescent="0.2">
      <c r="A432" s="13" t="s">
        <v>163</v>
      </c>
      <c r="B432" s="14" t="str">
        <f t="shared" si="56"/>
        <v>310</v>
      </c>
      <c r="C432" s="183" t="s">
        <v>99</v>
      </c>
      <c r="D432" s="16" t="s">
        <v>165</v>
      </c>
      <c r="E432" s="64" t="str">
        <f t="shared" si="49"/>
        <v>310</v>
      </c>
      <c r="F432" s="29" t="str">
        <f t="shared" si="57"/>
        <v>ΣΕΡΡΕΣ</v>
      </c>
      <c r="G432" s="30" t="s">
        <v>164</v>
      </c>
      <c r="H432" s="31" t="s">
        <v>4</v>
      </c>
      <c r="I432" s="35" t="s">
        <v>9</v>
      </c>
      <c r="J432" s="167">
        <v>19</v>
      </c>
      <c r="K432" s="168">
        <f>SUM(J429:J438)</f>
        <v>65</v>
      </c>
      <c r="L432" s="169">
        <v>1</v>
      </c>
      <c r="M432" s="170"/>
      <c r="N432" s="171" t="s">
        <v>273</v>
      </c>
      <c r="O432" s="1307" t="s">
        <v>274</v>
      </c>
      <c r="P432" s="532">
        <v>2321352080</v>
      </c>
      <c r="Q432" s="172" t="s">
        <v>275</v>
      </c>
    </row>
    <row r="433" spans="1:17" ht="12" customHeight="1" x14ac:dyDescent="0.2">
      <c r="A433" s="13" t="s">
        <v>163</v>
      </c>
      <c r="B433" s="14" t="str">
        <f t="shared" si="56"/>
        <v>310</v>
      </c>
      <c r="C433" s="183" t="s">
        <v>99</v>
      </c>
      <c r="D433" s="42" t="s">
        <v>165</v>
      </c>
      <c r="E433" s="64" t="str">
        <f t="shared" si="49"/>
        <v>310</v>
      </c>
      <c r="F433" s="29" t="str">
        <f t="shared" si="57"/>
        <v>ΣΕΡΡΕΣ</v>
      </c>
      <c r="G433" s="30" t="s">
        <v>164</v>
      </c>
      <c r="H433" s="31" t="s">
        <v>5</v>
      </c>
      <c r="I433" s="35" t="s">
        <v>8</v>
      </c>
      <c r="J433" s="167">
        <v>2</v>
      </c>
      <c r="K433" s="168"/>
      <c r="L433" s="169"/>
      <c r="M433" s="170">
        <v>1</v>
      </c>
      <c r="N433" s="171"/>
      <c r="O433" s="1307"/>
      <c r="P433" s="532"/>
      <c r="Q433" s="172"/>
    </row>
    <row r="434" spans="1:17" ht="12" customHeight="1" x14ac:dyDescent="0.2">
      <c r="A434" s="13" t="s">
        <v>163</v>
      </c>
      <c r="B434" s="14" t="str">
        <f t="shared" si="56"/>
        <v>310</v>
      </c>
      <c r="C434" s="183" t="s">
        <v>99</v>
      </c>
      <c r="D434" s="16" t="s">
        <v>165</v>
      </c>
      <c r="E434" s="64" t="str">
        <f t="shared" si="49"/>
        <v>310</v>
      </c>
      <c r="F434" s="29" t="str">
        <f t="shared" si="57"/>
        <v>ΣΕΡΡΕΣ</v>
      </c>
      <c r="G434" s="30" t="s">
        <v>164</v>
      </c>
      <c r="H434" s="31" t="s">
        <v>5</v>
      </c>
      <c r="I434" s="35" t="s">
        <v>9</v>
      </c>
      <c r="J434" s="167">
        <v>17</v>
      </c>
      <c r="K434" s="168"/>
      <c r="L434" s="169">
        <v>1</v>
      </c>
      <c r="M434" s="170"/>
      <c r="N434" s="171"/>
      <c r="O434" s="1307"/>
      <c r="P434" s="532"/>
      <c r="Q434" s="172"/>
    </row>
    <row r="435" spans="1:17" ht="12" customHeight="1" x14ac:dyDescent="0.2">
      <c r="A435" s="13" t="s">
        <v>163</v>
      </c>
      <c r="B435" s="14" t="str">
        <f t="shared" si="56"/>
        <v>310</v>
      </c>
      <c r="C435" s="183" t="s">
        <v>99</v>
      </c>
      <c r="D435" s="16" t="s">
        <v>165</v>
      </c>
      <c r="E435" s="64" t="str">
        <f t="shared" si="49"/>
        <v>310</v>
      </c>
      <c r="F435" s="29" t="str">
        <f t="shared" si="57"/>
        <v>ΣΕΡΡΕΣ</v>
      </c>
      <c r="G435" s="30" t="s">
        <v>164</v>
      </c>
      <c r="H435" s="31" t="s">
        <v>7</v>
      </c>
      <c r="I435" s="35" t="s">
        <v>8</v>
      </c>
      <c r="J435" s="167">
        <v>0</v>
      </c>
      <c r="K435" s="168"/>
      <c r="L435" s="169"/>
      <c r="M435" s="170">
        <v>0</v>
      </c>
      <c r="N435" s="171"/>
      <c r="O435" s="1307"/>
      <c r="P435" s="532"/>
      <c r="Q435" s="172"/>
    </row>
    <row r="436" spans="1:17" ht="12" customHeight="1" x14ac:dyDescent="0.2">
      <c r="A436" s="13" t="s">
        <v>163</v>
      </c>
      <c r="B436" s="14" t="str">
        <f t="shared" si="56"/>
        <v>310</v>
      </c>
      <c r="C436" s="183" t="s">
        <v>99</v>
      </c>
      <c r="D436" s="16" t="s">
        <v>165</v>
      </c>
      <c r="E436" s="64" t="str">
        <f t="shared" si="49"/>
        <v>310</v>
      </c>
      <c r="F436" s="29" t="str">
        <f t="shared" si="57"/>
        <v>ΣΕΡΡΕΣ</v>
      </c>
      <c r="G436" s="30" t="s">
        <v>164</v>
      </c>
      <c r="H436" s="31" t="s">
        <v>7</v>
      </c>
      <c r="I436" s="35" t="s">
        <v>9</v>
      </c>
      <c r="J436" s="167">
        <v>6</v>
      </c>
      <c r="K436" s="168"/>
      <c r="L436" s="169">
        <v>1</v>
      </c>
      <c r="M436" s="170"/>
      <c r="N436" s="171"/>
      <c r="O436" s="1307"/>
      <c r="P436" s="532"/>
      <c r="Q436" s="172"/>
    </row>
    <row r="437" spans="1:17" ht="12" customHeight="1" x14ac:dyDescent="0.2">
      <c r="A437" s="13" t="s">
        <v>163</v>
      </c>
      <c r="B437" s="14" t="str">
        <f t="shared" si="56"/>
        <v>310</v>
      </c>
      <c r="C437" s="183" t="s">
        <v>99</v>
      </c>
      <c r="D437" s="16" t="s">
        <v>165</v>
      </c>
      <c r="E437" s="64" t="str">
        <f t="shared" si="49"/>
        <v>310</v>
      </c>
      <c r="F437" s="29" t="str">
        <f>RIGHT(A437,LEN(A437)-5)</f>
        <v>ΣΕΡΡΕΣ</v>
      </c>
      <c r="G437" s="30" t="s">
        <v>164</v>
      </c>
      <c r="H437" s="31" t="s">
        <v>6</v>
      </c>
      <c r="I437" s="35" t="s">
        <v>8</v>
      </c>
      <c r="J437" s="185">
        <v>0</v>
      </c>
      <c r="K437" s="186"/>
      <c r="L437" s="187"/>
      <c r="M437" s="188">
        <v>0</v>
      </c>
      <c r="N437" s="171"/>
      <c r="O437" s="1307"/>
      <c r="P437" s="532"/>
      <c r="Q437" s="172"/>
    </row>
    <row r="438" spans="1:17" ht="12" customHeight="1" thickBot="1" x14ac:dyDescent="0.25">
      <c r="A438" s="344" t="s">
        <v>163</v>
      </c>
      <c r="B438" s="345" t="str">
        <f t="shared" si="56"/>
        <v>310</v>
      </c>
      <c r="C438" s="183" t="s">
        <v>99</v>
      </c>
      <c r="D438" s="243" t="s">
        <v>165</v>
      </c>
      <c r="E438" s="125" t="str">
        <f t="shared" si="49"/>
        <v>310</v>
      </c>
      <c r="F438" s="126" t="str">
        <f t="shared" si="57"/>
        <v>ΣΕΡΡΕΣ</v>
      </c>
      <c r="G438" s="145" t="s">
        <v>164</v>
      </c>
      <c r="H438" s="127" t="s">
        <v>6</v>
      </c>
      <c r="I438" s="128" t="s">
        <v>9</v>
      </c>
      <c r="J438" s="200">
        <v>11</v>
      </c>
      <c r="K438" s="189"/>
      <c r="L438" s="201">
        <v>1</v>
      </c>
      <c r="M438" s="202"/>
      <c r="N438" s="1388"/>
      <c r="O438" s="1345"/>
      <c r="P438" s="1351"/>
      <c r="Q438" s="203"/>
    </row>
    <row r="439" spans="1:17" ht="12" customHeight="1" thickTop="1" x14ac:dyDescent="0.2">
      <c r="A439" s="346" t="s">
        <v>36</v>
      </c>
      <c r="B439" s="347" t="str">
        <f t="shared" si="56"/>
        <v>313</v>
      </c>
      <c r="C439" s="205" t="s">
        <v>100</v>
      </c>
      <c r="D439" s="217" t="s">
        <v>91</v>
      </c>
      <c r="E439" s="182" t="str">
        <f t="shared" si="49"/>
        <v>313</v>
      </c>
      <c r="F439" s="58" t="str">
        <f>RIGHT(A439,LEN(A439)-5)</f>
        <v>ΚΑΒΑΛΑ</v>
      </c>
      <c r="G439" s="59" t="str">
        <f t="shared" ref="G439:G468" si="58">CONCATENATE(E439,"Α")</f>
        <v>313Α</v>
      </c>
      <c r="H439" s="20" t="s">
        <v>3</v>
      </c>
      <c r="I439" s="21" t="s">
        <v>8</v>
      </c>
      <c r="J439" s="110">
        <v>0</v>
      </c>
      <c r="K439" s="63"/>
      <c r="L439" s="112"/>
      <c r="M439" s="113">
        <v>0</v>
      </c>
      <c r="N439" s="461"/>
      <c r="O439" s="1383"/>
      <c r="P439" s="1338"/>
      <c r="Q439" s="219"/>
    </row>
    <row r="440" spans="1:17" ht="12" customHeight="1" x14ac:dyDescent="0.2">
      <c r="A440" s="13" t="s">
        <v>36</v>
      </c>
      <c r="B440" s="14" t="str">
        <f t="shared" si="56"/>
        <v>313</v>
      </c>
      <c r="C440" s="223" t="s">
        <v>100</v>
      </c>
      <c r="D440" s="217" t="s">
        <v>91</v>
      </c>
      <c r="E440" s="82" t="str">
        <f t="shared" si="49"/>
        <v>313</v>
      </c>
      <c r="F440" s="18" t="str">
        <f t="shared" si="57"/>
        <v>ΚΑΒΑΛΑ</v>
      </c>
      <c r="G440" s="30" t="str">
        <f t="shared" si="58"/>
        <v>313Α</v>
      </c>
      <c r="H440" s="20" t="s">
        <v>3</v>
      </c>
      <c r="I440" s="21" t="s">
        <v>9</v>
      </c>
      <c r="J440" s="110">
        <v>8</v>
      </c>
      <c r="K440" s="66"/>
      <c r="L440" s="112">
        <v>1</v>
      </c>
      <c r="M440" s="113"/>
      <c r="N440" s="461"/>
      <c r="O440" s="1383"/>
      <c r="P440" s="1338"/>
      <c r="Q440" s="219"/>
    </row>
    <row r="441" spans="1:17" ht="12" customHeight="1" x14ac:dyDescent="0.2">
      <c r="A441" s="13" t="s">
        <v>36</v>
      </c>
      <c r="B441" s="14" t="str">
        <f t="shared" ref="B441:B468" si="59">LEFT(A441,3)</f>
        <v>313</v>
      </c>
      <c r="C441" s="223" t="s">
        <v>100</v>
      </c>
      <c r="D441" s="217" t="s">
        <v>91</v>
      </c>
      <c r="E441" s="82" t="str">
        <f t="shared" si="49"/>
        <v>313</v>
      </c>
      <c r="F441" s="29" t="str">
        <f>RIGHT(A441,LEN(A441)-5)</f>
        <v>ΚΑΒΑΛΑ</v>
      </c>
      <c r="G441" s="30" t="str">
        <f t="shared" si="58"/>
        <v>313Α</v>
      </c>
      <c r="H441" s="31" t="s">
        <v>4</v>
      </c>
      <c r="I441" s="35" t="s">
        <v>8</v>
      </c>
      <c r="J441" s="65">
        <v>2</v>
      </c>
      <c r="K441" s="66"/>
      <c r="L441" s="103"/>
      <c r="M441" s="104">
        <v>1</v>
      </c>
      <c r="N441" s="455"/>
      <c r="O441" s="1383"/>
      <c r="P441" s="1382"/>
      <c r="Q441" s="1381"/>
    </row>
    <row r="442" spans="1:17" ht="12" customHeight="1" x14ac:dyDescent="0.2">
      <c r="A442" s="13" t="s">
        <v>36</v>
      </c>
      <c r="B442" s="14" t="str">
        <f t="shared" si="59"/>
        <v>313</v>
      </c>
      <c r="C442" s="223" t="s">
        <v>100</v>
      </c>
      <c r="D442" s="217" t="s">
        <v>91</v>
      </c>
      <c r="E442" s="82" t="str">
        <f t="shared" si="49"/>
        <v>313</v>
      </c>
      <c r="F442" s="29" t="str">
        <f t="shared" si="57"/>
        <v>ΚΑΒΑΛΑ</v>
      </c>
      <c r="G442" s="30" t="str">
        <f t="shared" si="58"/>
        <v>313Α</v>
      </c>
      <c r="H442" s="31" t="s">
        <v>4</v>
      </c>
      <c r="I442" s="35" t="s">
        <v>9</v>
      </c>
      <c r="J442" s="65">
        <v>21</v>
      </c>
      <c r="K442" s="66"/>
      <c r="L442" s="103">
        <v>1</v>
      </c>
      <c r="M442" s="104"/>
      <c r="N442" s="455"/>
      <c r="O442" s="1383"/>
      <c r="P442" s="1382"/>
      <c r="Q442" s="1381"/>
    </row>
    <row r="443" spans="1:17" ht="12" customHeight="1" x14ac:dyDescent="0.2">
      <c r="A443" s="13" t="s">
        <v>36</v>
      </c>
      <c r="B443" s="14" t="str">
        <f t="shared" si="59"/>
        <v>313</v>
      </c>
      <c r="C443" s="223" t="s">
        <v>100</v>
      </c>
      <c r="D443" s="221" t="s">
        <v>91</v>
      </c>
      <c r="E443" s="82" t="str">
        <f t="shared" si="49"/>
        <v>313</v>
      </c>
      <c r="F443" s="29" t="str">
        <f>RIGHT(A443,LEN(A443)-5)</f>
        <v>ΚΑΒΑΛΑ</v>
      </c>
      <c r="G443" s="30" t="str">
        <f t="shared" si="58"/>
        <v>313Α</v>
      </c>
      <c r="H443" s="31" t="s">
        <v>5</v>
      </c>
      <c r="I443" s="35" t="s">
        <v>8</v>
      </c>
      <c r="J443" s="65">
        <v>12</v>
      </c>
      <c r="K443" s="66">
        <f>SUM(J439:J448)</f>
        <v>139</v>
      </c>
      <c r="L443" s="103"/>
      <c r="M443" s="104">
        <v>1</v>
      </c>
      <c r="N443" s="1380" t="s">
        <v>524</v>
      </c>
      <c r="O443" s="1383" t="s">
        <v>525</v>
      </c>
      <c r="P443" s="1382">
        <v>2510243108</v>
      </c>
      <c r="Q443" s="1381" t="s">
        <v>526</v>
      </c>
    </row>
    <row r="444" spans="1:17" ht="12" customHeight="1" x14ac:dyDescent="0.2">
      <c r="A444" s="13" t="s">
        <v>36</v>
      </c>
      <c r="B444" s="14" t="str">
        <f t="shared" si="59"/>
        <v>313</v>
      </c>
      <c r="C444" s="223" t="s">
        <v>100</v>
      </c>
      <c r="D444" s="217" t="s">
        <v>91</v>
      </c>
      <c r="E444" s="82" t="str">
        <f t="shared" si="49"/>
        <v>313</v>
      </c>
      <c r="F444" s="29" t="str">
        <f t="shared" si="57"/>
        <v>ΚΑΒΑΛΑ</v>
      </c>
      <c r="G444" s="30" t="str">
        <f t="shared" si="58"/>
        <v>313Α</v>
      </c>
      <c r="H444" s="31" t="s">
        <v>5</v>
      </c>
      <c r="I444" s="35" t="s">
        <v>9</v>
      </c>
      <c r="J444" s="65">
        <v>62</v>
      </c>
      <c r="K444" s="66"/>
      <c r="L444" s="103">
        <v>4</v>
      </c>
      <c r="M444" s="104"/>
      <c r="N444" s="455"/>
      <c r="O444" s="1383"/>
      <c r="P444" s="1382"/>
      <c r="Q444" s="1381"/>
    </row>
    <row r="445" spans="1:17" ht="12" customHeight="1" x14ac:dyDescent="0.2">
      <c r="A445" s="13" t="s">
        <v>36</v>
      </c>
      <c r="B445" s="14" t="str">
        <f t="shared" si="59"/>
        <v>313</v>
      </c>
      <c r="C445" s="223" t="s">
        <v>100</v>
      </c>
      <c r="D445" s="217" t="s">
        <v>91</v>
      </c>
      <c r="E445" s="82" t="str">
        <f t="shared" si="49"/>
        <v>313</v>
      </c>
      <c r="F445" s="29" t="str">
        <f>RIGHT(A445,LEN(A445)-5)</f>
        <v>ΚΑΒΑΛΑ</v>
      </c>
      <c r="G445" s="30" t="str">
        <f t="shared" si="58"/>
        <v>313Α</v>
      </c>
      <c r="H445" s="31" t="s">
        <v>7</v>
      </c>
      <c r="I445" s="35" t="s">
        <v>8</v>
      </c>
      <c r="J445" s="65">
        <v>0</v>
      </c>
      <c r="K445" s="66"/>
      <c r="L445" s="103"/>
      <c r="M445" s="104">
        <v>0</v>
      </c>
      <c r="N445" s="455"/>
      <c r="O445" s="1383"/>
      <c r="P445" s="1382"/>
      <c r="Q445" s="1381"/>
    </row>
    <row r="446" spans="1:17" ht="12" customHeight="1" x14ac:dyDescent="0.2">
      <c r="A446" s="13" t="s">
        <v>36</v>
      </c>
      <c r="B446" s="14" t="str">
        <f t="shared" si="59"/>
        <v>313</v>
      </c>
      <c r="C446" s="223" t="s">
        <v>100</v>
      </c>
      <c r="D446" s="217" t="s">
        <v>91</v>
      </c>
      <c r="E446" s="82" t="str">
        <f t="shared" si="49"/>
        <v>313</v>
      </c>
      <c r="F446" s="29" t="str">
        <f t="shared" si="57"/>
        <v>ΚΑΒΑΛΑ</v>
      </c>
      <c r="G446" s="30" t="str">
        <f t="shared" si="58"/>
        <v>313Α</v>
      </c>
      <c r="H446" s="31" t="s">
        <v>7</v>
      </c>
      <c r="I446" s="35" t="s">
        <v>9</v>
      </c>
      <c r="J446" s="65">
        <v>19</v>
      </c>
      <c r="K446" s="66"/>
      <c r="L446" s="103">
        <v>2</v>
      </c>
      <c r="M446" s="104"/>
      <c r="N446" s="455"/>
      <c r="O446" s="1383"/>
      <c r="P446" s="1382"/>
      <c r="Q446" s="1381"/>
    </row>
    <row r="447" spans="1:17" ht="12" customHeight="1" x14ac:dyDescent="0.2">
      <c r="A447" s="13" t="s">
        <v>36</v>
      </c>
      <c r="B447" s="14" t="str">
        <f t="shared" si="59"/>
        <v>313</v>
      </c>
      <c r="C447" s="223" t="s">
        <v>100</v>
      </c>
      <c r="D447" s="217" t="s">
        <v>91</v>
      </c>
      <c r="E447" s="82" t="str">
        <f t="shared" si="49"/>
        <v>313</v>
      </c>
      <c r="F447" s="29" t="str">
        <f>RIGHT(A447,LEN(A447)-5)</f>
        <v>ΚΑΒΑΛΑ</v>
      </c>
      <c r="G447" s="30" t="str">
        <f t="shared" si="58"/>
        <v>313Α</v>
      </c>
      <c r="H447" s="51" t="s">
        <v>6</v>
      </c>
      <c r="I447" s="52" t="s">
        <v>8</v>
      </c>
      <c r="J447" s="83">
        <v>1</v>
      </c>
      <c r="K447" s="80"/>
      <c r="L447" s="140"/>
      <c r="M447" s="141">
        <v>1</v>
      </c>
      <c r="N447" s="456"/>
      <c r="O447" s="1383"/>
      <c r="P447" s="1304"/>
      <c r="Q447" s="139"/>
    </row>
    <row r="448" spans="1:17" ht="12" customHeight="1" thickBot="1" x14ac:dyDescent="0.25">
      <c r="A448" s="13" t="s">
        <v>36</v>
      </c>
      <c r="B448" s="14" t="str">
        <f t="shared" si="59"/>
        <v>313</v>
      </c>
      <c r="C448" s="223" t="s">
        <v>100</v>
      </c>
      <c r="D448" s="217" t="s">
        <v>91</v>
      </c>
      <c r="E448" s="125" t="str">
        <f t="shared" si="49"/>
        <v>313</v>
      </c>
      <c r="F448" s="126" t="str">
        <f t="shared" si="57"/>
        <v>ΚΑΒΑΛΑ</v>
      </c>
      <c r="G448" s="145" t="str">
        <f t="shared" si="58"/>
        <v>313Α</v>
      </c>
      <c r="H448" s="51" t="s">
        <v>6</v>
      </c>
      <c r="I448" s="52" t="s">
        <v>9</v>
      </c>
      <c r="J448" s="1445">
        <f>15-1</f>
        <v>14</v>
      </c>
      <c r="K448" s="130"/>
      <c r="L448" s="140">
        <v>1</v>
      </c>
      <c r="M448" s="141"/>
      <c r="N448" s="456"/>
      <c r="O448" s="1339"/>
      <c r="P448" s="1304"/>
      <c r="Q448" s="139"/>
    </row>
    <row r="449" spans="1:17" ht="12" customHeight="1" thickTop="1" x14ac:dyDescent="0.2">
      <c r="A449" s="13" t="s">
        <v>37</v>
      </c>
      <c r="B449" s="14" t="str">
        <f t="shared" si="59"/>
        <v>316</v>
      </c>
      <c r="C449" s="223" t="s">
        <v>100</v>
      </c>
      <c r="D449" s="214" t="s">
        <v>92</v>
      </c>
      <c r="E449" s="190" t="str">
        <f t="shared" si="49"/>
        <v>316</v>
      </c>
      <c r="F449" s="18" t="str">
        <f>RIGHT(A449,LEN(A449)-5)</f>
        <v>ΡΟΔΟΠΗ</v>
      </c>
      <c r="G449" s="19" t="str">
        <f t="shared" si="58"/>
        <v>316Α</v>
      </c>
      <c r="H449" s="60" t="s">
        <v>3</v>
      </c>
      <c r="I449" s="61" t="s">
        <v>8</v>
      </c>
      <c r="J449" s="162">
        <v>4</v>
      </c>
      <c r="K449" s="163"/>
      <c r="L449" s="164"/>
      <c r="M449" s="165">
        <v>1</v>
      </c>
      <c r="N449" s="477"/>
      <c r="O449" s="1340"/>
      <c r="P449" s="1350"/>
      <c r="Q449" s="166"/>
    </row>
    <row r="450" spans="1:17" ht="12" customHeight="1" x14ac:dyDescent="0.2">
      <c r="A450" s="13" t="s">
        <v>37</v>
      </c>
      <c r="B450" s="14" t="str">
        <f t="shared" si="59"/>
        <v>316</v>
      </c>
      <c r="C450" s="223" t="s">
        <v>100</v>
      </c>
      <c r="D450" s="217" t="s">
        <v>92</v>
      </c>
      <c r="E450" s="82" t="str">
        <f t="shared" si="49"/>
        <v>316</v>
      </c>
      <c r="F450" s="29" t="str">
        <f t="shared" si="57"/>
        <v>ΡΟΔΟΠΗ</v>
      </c>
      <c r="G450" s="30" t="str">
        <f t="shared" si="58"/>
        <v>316Α</v>
      </c>
      <c r="H450" s="31" t="s">
        <v>3</v>
      </c>
      <c r="I450" s="35" t="s">
        <v>9</v>
      </c>
      <c r="J450" s="167">
        <v>11</v>
      </c>
      <c r="K450" s="168"/>
      <c r="L450" s="169">
        <v>1</v>
      </c>
      <c r="M450" s="170"/>
      <c r="N450" s="479"/>
      <c r="O450" s="1383"/>
      <c r="P450" s="532"/>
      <c r="Q450" s="172"/>
    </row>
    <row r="451" spans="1:17" ht="12" customHeight="1" x14ac:dyDescent="0.2">
      <c r="A451" s="13" t="s">
        <v>37</v>
      </c>
      <c r="B451" s="14" t="str">
        <f t="shared" si="59"/>
        <v>316</v>
      </c>
      <c r="C451" s="223" t="s">
        <v>100</v>
      </c>
      <c r="D451" s="217" t="s">
        <v>92</v>
      </c>
      <c r="E451" s="82" t="str">
        <f t="shared" si="49"/>
        <v>316</v>
      </c>
      <c r="F451" s="29" t="str">
        <f>RIGHT(A451,LEN(A451)-5)</f>
        <v>ΡΟΔΟΠΗ</v>
      </c>
      <c r="G451" s="30" t="str">
        <f t="shared" si="58"/>
        <v>316Α</v>
      </c>
      <c r="H451" s="31" t="s">
        <v>4</v>
      </c>
      <c r="I451" s="35" t="s">
        <v>8</v>
      </c>
      <c r="J451" s="167">
        <v>18</v>
      </c>
      <c r="K451" s="168"/>
      <c r="L451" s="169"/>
      <c r="M451" s="170">
        <v>2</v>
      </c>
      <c r="N451" s="479"/>
      <c r="O451" s="1383"/>
      <c r="P451" s="532"/>
      <c r="Q451" s="172"/>
    </row>
    <row r="452" spans="1:17" ht="12" customHeight="1" x14ac:dyDescent="0.2">
      <c r="A452" s="13" t="s">
        <v>37</v>
      </c>
      <c r="B452" s="14" t="str">
        <f t="shared" si="59"/>
        <v>316</v>
      </c>
      <c r="C452" s="223" t="s">
        <v>100</v>
      </c>
      <c r="D452" s="217" t="s">
        <v>92</v>
      </c>
      <c r="E452" s="82" t="str">
        <f t="shared" ref="E452:E468" si="60">B452</f>
        <v>316</v>
      </c>
      <c r="F452" s="29" t="str">
        <f t="shared" si="57"/>
        <v>ΡΟΔΟΠΗ</v>
      </c>
      <c r="G452" s="30" t="str">
        <f t="shared" si="58"/>
        <v>316Α</v>
      </c>
      <c r="H452" s="31" t="s">
        <v>4</v>
      </c>
      <c r="I452" s="35" t="s">
        <v>9</v>
      </c>
      <c r="J452" s="167">
        <v>30</v>
      </c>
      <c r="K452" s="168"/>
      <c r="L452" s="169">
        <v>2</v>
      </c>
      <c r="M452" s="170"/>
      <c r="N452" s="479"/>
      <c r="O452" s="1383"/>
      <c r="P452" s="532"/>
      <c r="Q452" s="172"/>
    </row>
    <row r="453" spans="1:17" ht="12" customHeight="1" x14ac:dyDescent="0.2">
      <c r="A453" s="13" t="s">
        <v>37</v>
      </c>
      <c r="B453" s="14" t="str">
        <f t="shared" si="59"/>
        <v>316</v>
      </c>
      <c r="C453" s="223" t="s">
        <v>100</v>
      </c>
      <c r="D453" s="221" t="s">
        <v>92</v>
      </c>
      <c r="E453" s="82" t="str">
        <f t="shared" si="60"/>
        <v>316</v>
      </c>
      <c r="F453" s="29" t="str">
        <f>RIGHT(A453,LEN(A453)-5)</f>
        <v>ΡΟΔΟΠΗ</v>
      </c>
      <c r="G453" s="30" t="str">
        <f t="shared" si="58"/>
        <v>316Α</v>
      </c>
      <c r="H453" s="31" t="s">
        <v>5</v>
      </c>
      <c r="I453" s="35" t="s">
        <v>8</v>
      </c>
      <c r="J453" s="167">
        <v>16</v>
      </c>
      <c r="K453" s="168">
        <f>SUM(J449:J458)</f>
        <v>178</v>
      </c>
      <c r="L453" s="169"/>
      <c r="M453" s="170">
        <v>2</v>
      </c>
      <c r="N453" s="171" t="s">
        <v>527</v>
      </c>
      <c r="O453" s="1383" t="s">
        <v>528</v>
      </c>
      <c r="P453" s="532" t="s">
        <v>597</v>
      </c>
      <c r="Q453" s="172" t="s">
        <v>354</v>
      </c>
    </row>
    <row r="454" spans="1:17" ht="12" customHeight="1" x14ac:dyDescent="0.2">
      <c r="A454" s="13" t="s">
        <v>37</v>
      </c>
      <c r="B454" s="14" t="str">
        <f t="shared" si="59"/>
        <v>316</v>
      </c>
      <c r="C454" s="223" t="s">
        <v>100</v>
      </c>
      <c r="D454" s="217" t="s">
        <v>92</v>
      </c>
      <c r="E454" s="82" t="str">
        <f t="shared" si="60"/>
        <v>316</v>
      </c>
      <c r="F454" s="29" t="str">
        <f t="shared" si="57"/>
        <v>ΡΟΔΟΠΗ</v>
      </c>
      <c r="G454" s="30" t="str">
        <f t="shared" si="58"/>
        <v>316Α</v>
      </c>
      <c r="H454" s="31" t="s">
        <v>5</v>
      </c>
      <c r="I454" s="35" t="s">
        <v>9</v>
      </c>
      <c r="J454" s="167">
        <v>46</v>
      </c>
      <c r="K454" s="168"/>
      <c r="L454" s="169">
        <v>3</v>
      </c>
      <c r="M454" s="170"/>
      <c r="N454" s="479"/>
      <c r="O454" s="1383"/>
      <c r="P454" s="532"/>
      <c r="Q454" s="172"/>
    </row>
    <row r="455" spans="1:17" ht="12" customHeight="1" x14ac:dyDescent="0.2">
      <c r="A455" s="13" t="s">
        <v>37</v>
      </c>
      <c r="B455" s="14" t="str">
        <f t="shared" si="59"/>
        <v>316</v>
      </c>
      <c r="C455" s="235" t="s">
        <v>100</v>
      </c>
      <c r="D455" s="217" t="s">
        <v>92</v>
      </c>
      <c r="E455" s="82" t="str">
        <f t="shared" si="60"/>
        <v>316</v>
      </c>
      <c r="F455" s="29" t="str">
        <f>RIGHT(A455,LEN(A455)-5)</f>
        <v>ΡΟΔΟΠΗ</v>
      </c>
      <c r="G455" s="30" t="str">
        <f t="shared" si="58"/>
        <v>316Α</v>
      </c>
      <c r="H455" s="31" t="s">
        <v>7</v>
      </c>
      <c r="I455" s="35" t="s">
        <v>8</v>
      </c>
      <c r="J455" s="167">
        <v>1</v>
      </c>
      <c r="K455" s="168"/>
      <c r="L455" s="169"/>
      <c r="M455" s="170">
        <v>1</v>
      </c>
      <c r="N455" s="479"/>
      <c r="O455" s="1383"/>
      <c r="P455" s="532"/>
      <c r="Q455" s="172"/>
    </row>
    <row r="456" spans="1:17" ht="12" customHeight="1" x14ac:dyDescent="0.2">
      <c r="A456" s="13" t="s">
        <v>37</v>
      </c>
      <c r="B456" s="14" t="str">
        <f t="shared" si="59"/>
        <v>316</v>
      </c>
      <c r="C456" s="223" t="s">
        <v>100</v>
      </c>
      <c r="D456" s="217" t="s">
        <v>92</v>
      </c>
      <c r="E456" s="82" t="str">
        <f t="shared" si="60"/>
        <v>316</v>
      </c>
      <c r="F456" s="29" t="str">
        <f t="shared" si="57"/>
        <v>ΡΟΔΟΠΗ</v>
      </c>
      <c r="G456" s="30" t="str">
        <f t="shared" si="58"/>
        <v>316Α</v>
      </c>
      <c r="H456" s="31" t="s">
        <v>7</v>
      </c>
      <c r="I456" s="35" t="s">
        <v>9</v>
      </c>
      <c r="J456" s="167">
        <v>36</v>
      </c>
      <c r="K456" s="168"/>
      <c r="L456" s="169">
        <v>3</v>
      </c>
      <c r="M456" s="170"/>
      <c r="N456" s="479"/>
      <c r="O456" s="1383"/>
      <c r="P456" s="532"/>
      <c r="Q456" s="172"/>
    </row>
    <row r="457" spans="1:17" ht="12" customHeight="1" x14ac:dyDescent="0.2">
      <c r="A457" s="13" t="s">
        <v>37</v>
      </c>
      <c r="B457" s="14" t="str">
        <f t="shared" si="59"/>
        <v>316</v>
      </c>
      <c r="C457" s="223" t="s">
        <v>100</v>
      </c>
      <c r="D457" s="217" t="s">
        <v>92</v>
      </c>
      <c r="E457" s="82" t="str">
        <f t="shared" si="60"/>
        <v>316</v>
      </c>
      <c r="F457" s="29" t="str">
        <f>RIGHT(A457,LEN(A457)-5)</f>
        <v>ΡΟΔΟΠΗ</v>
      </c>
      <c r="G457" s="30" t="str">
        <f t="shared" si="58"/>
        <v>316Α</v>
      </c>
      <c r="H457" s="31" t="s">
        <v>6</v>
      </c>
      <c r="I457" s="35" t="s">
        <v>8</v>
      </c>
      <c r="J457" s="185">
        <v>4</v>
      </c>
      <c r="K457" s="186"/>
      <c r="L457" s="187"/>
      <c r="M457" s="188">
        <v>1</v>
      </c>
      <c r="N457" s="479"/>
      <c r="O457" s="1383"/>
      <c r="P457" s="532"/>
      <c r="Q457" s="172"/>
    </row>
    <row r="458" spans="1:17" ht="12" customHeight="1" thickBot="1" x14ac:dyDescent="0.25">
      <c r="A458" s="13" t="s">
        <v>37</v>
      </c>
      <c r="B458" s="14" t="str">
        <f t="shared" si="59"/>
        <v>316</v>
      </c>
      <c r="C458" s="223" t="s">
        <v>100</v>
      </c>
      <c r="D458" s="240" t="s">
        <v>92</v>
      </c>
      <c r="E458" s="82" t="str">
        <f t="shared" si="60"/>
        <v>316</v>
      </c>
      <c r="F458" s="49" t="str">
        <f t="shared" si="57"/>
        <v>ΡΟΔΟΠΗ</v>
      </c>
      <c r="G458" s="50" t="str">
        <f t="shared" si="58"/>
        <v>316Α</v>
      </c>
      <c r="H458" s="127" t="s">
        <v>6</v>
      </c>
      <c r="I458" s="128" t="s">
        <v>9</v>
      </c>
      <c r="J458" s="200">
        <v>12</v>
      </c>
      <c r="K458" s="189"/>
      <c r="L458" s="201">
        <v>1</v>
      </c>
      <c r="M458" s="202"/>
      <c r="N458" s="488"/>
      <c r="O458" s="1348"/>
      <c r="P458" s="1351"/>
      <c r="Q458" s="203"/>
    </row>
    <row r="459" spans="1:17" ht="12" customHeight="1" thickTop="1" x14ac:dyDescent="0.2">
      <c r="A459" s="13" t="s">
        <v>38</v>
      </c>
      <c r="B459" s="14" t="str">
        <f t="shared" si="59"/>
        <v>317</v>
      </c>
      <c r="C459" s="223" t="s">
        <v>100</v>
      </c>
      <c r="D459" s="217" t="s">
        <v>93</v>
      </c>
      <c r="E459" s="182" t="str">
        <f t="shared" si="60"/>
        <v>317</v>
      </c>
      <c r="F459" s="58" t="str">
        <f>RIGHT(A459,LEN(A459)-5)</f>
        <v>ΕΒΡΟΣ</v>
      </c>
      <c r="G459" s="59" t="str">
        <f t="shared" si="58"/>
        <v>317Α</v>
      </c>
      <c r="H459" s="20" t="s">
        <v>3</v>
      </c>
      <c r="I459" s="21" t="s">
        <v>8</v>
      </c>
      <c r="J459" s="175">
        <v>18</v>
      </c>
      <c r="K459" s="163"/>
      <c r="L459" s="177"/>
      <c r="M459" s="178">
        <v>2</v>
      </c>
      <c r="N459" s="179" t="s">
        <v>564</v>
      </c>
      <c r="O459" s="1383" t="s">
        <v>359</v>
      </c>
      <c r="P459" s="538">
        <v>2551024134</v>
      </c>
      <c r="Q459" s="180" t="s">
        <v>355</v>
      </c>
    </row>
    <row r="460" spans="1:17" ht="12" customHeight="1" x14ac:dyDescent="0.2">
      <c r="A460" s="13" t="s">
        <v>38</v>
      </c>
      <c r="B460" s="14" t="str">
        <f t="shared" si="59"/>
        <v>317</v>
      </c>
      <c r="C460" s="223" t="s">
        <v>100</v>
      </c>
      <c r="D460" s="217" t="s">
        <v>93</v>
      </c>
      <c r="E460" s="82" t="str">
        <f t="shared" si="60"/>
        <v>317</v>
      </c>
      <c r="F460" s="18" t="str">
        <f t="shared" si="57"/>
        <v>ΕΒΡΟΣ</v>
      </c>
      <c r="G460" s="30" t="str">
        <f t="shared" si="58"/>
        <v>317Α</v>
      </c>
      <c r="H460" s="20" t="s">
        <v>3</v>
      </c>
      <c r="I460" s="21" t="s">
        <v>9</v>
      </c>
      <c r="J460" s="175">
        <v>4</v>
      </c>
      <c r="K460" s="168"/>
      <c r="L460" s="177">
        <v>1</v>
      </c>
      <c r="M460" s="178"/>
      <c r="N460" s="482" t="s">
        <v>529</v>
      </c>
      <c r="O460" s="1383"/>
      <c r="P460" s="538"/>
      <c r="Q460" s="180"/>
    </row>
    <row r="461" spans="1:17" ht="12" customHeight="1" x14ac:dyDescent="0.2">
      <c r="A461" s="13" t="s">
        <v>38</v>
      </c>
      <c r="B461" s="14" t="str">
        <f t="shared" si="59"/>
        <v>317</v>
      </c>
      <c r="C461" s="223" t="s">
        <v>100</v>
      </c>
      <c r="D461" s="217" t="s">
        <v>93</v>
      </c>
      <c r="E461" s="82" t="str">
        <f t="shared" si="60"/>
        <v>317</v>
      </c>
      <c r="F461" s="29" t="str">
        <f>RIGHT(A461,LEN(A461)-5)</f>
        <v>ΕΒΡΟΣ</v>
      </c>
      <c r="G461" s="30" t="str">
        <f t="shared" si="58"/>
        <v>317Α</v>
      </c>
      <c r="H461" s="31" t="s">
        <v>4</v>
      </c>
      <c r="I461" s="35" t="s">
        <v>8</v>
      </c>
      <c r="J461" s="167">
        <v>5</v>
      </c>
      <c r="K461" s="168"/>
      <c r="L461" s="169"/>
      <c r="M461" s="170">
        <v>1</v>
      </c>
      <c r="N461" s="479">
        <v>2</v>
      </c>
      <c r="O461" s="1383"/>
      <c r="P461" s="532"/>
      <c r="Q461" s="172"/>
    </row>
    <row r="462" spans="1:17" ht="12" customHeight="1" x14ac:dyDescent="0.2">
      <c r="A462" s="13" t="s">
        <v>38</v>
      </c>
      <c r="B462" s="14" t="str">
        <f t="shared" si="59"/>
        <v>317</v>
      </c>
      <c r="C462" s="223" t="s">
        <v>100</v>
      </c>
      <c r="D462" s="217" t="s">
        <v>93</v>
      </c>
      <c r="E462" s="82" t="str">
        <f t="shared" si="60"/>
        <v>317</v>
      </c>
      <c r="F462" s="29" t="str">
        <f t="shared" si="57"/>
        <v>ΕΒΡΟΣ</v>
      </c>
      <c r="G462" s="30" t="str">
        <f t="shared" si="58"/>
        <v>317Α</v>
      </c>
      <c r="H462" s="31" t="s">
        <v>4</v>
      </c>
      <c r="I462" s="35" t="s">
        <v>9</v>
      </c>
      <c r="J462" s="167">
        <v>42</v>
      </c>
      <c r="K462" s="168"/>
      <c r="L462" s="169">
        <v>3</v>
      </c>
      <c r="M462" s="170"/>
      <c r="N462" s="479">
        <v>22</v>
      </c>
      <c r="O462" s="1383"/>
      <c r="P462" s="532"/>
      <c r="Q462" s="172"/>
    </row>
    <row r="463" spans="1:17" ht="12" customHeight="1" x14ac:dyDescent="0.2">
      <c r="A463" s="13" t="s">
        <v>38</v>
      </c>
      <c r="B463" s="14" t="str">
        <f t="shared" si="59"/>
        <v>317</v>
      </c>
      <c r="C463" s="223" t="s">
        <v>100</v>
      </c>
      <c r="D463" s="221" t="s">
        <v>93</v>
      </c>
      <c r="E463" s="82" t="str">
        <f t="shared" si="60"/>
        <v>317</v>
      </c>
      <c r="F463" s="29" t="str">
        <f>RIGHT(A463,LEN(A463)-5)</f>
        <v>ΕΒΡΟΣ</v>
      </c>
      <c r="G463" s="30" t="str">
        <f t="shared" si="58"/>
        <v>317Α</v>
      </c>
      <c r="H463" s="31" t="s">
        <v>5</v>
      </c>
      <c r="I463" s="35" t="s">
        <v>8</v>
      </c>
      <c r="J463" s="167">
        <v>7</v>
      </c>
      <c r="K463" s="168">
        <f>SUM(J459:J468)</f>
        <v>184</v>
      </c>
      <c r="L463" s="169"/>
      <c r="M463" s="170">
        <v>1</v>
      </c>
      <c r="N463" s="171"/>
      <c r="O463" s="1383"/>
      <c r="P463" s="532"/>
      <c r="Q463" s="172"/>
    </row>
    <row r="464" spans="1:17" ht="12" customHeight="1" x14ac:dyDescent="0.2">
      <c r="A464" s="13" t="s">
        <v>38</v>
      </c>
      <c r="B464" s="14" t="str">
        <f t="shared" si="59"/>
        <v>317</v>
      </c>
      <c r="C464" s="223" t="s">
        <v>100</v>
      </c>
      <c r="D464" s="217" t="s">
        <v>93</v>
      </c>
      <c r="E464" s="82" t="str">
        <f t="shared" si="60"/>
        <v>317</v>
      </c>
      <c r="F464" s="29" t="str">
        <f t="shared" si="57"/>
        <v>ΕΒΡΟΣ</v>
      </c>
      <c r="G464" s="30" t="str">
        <f t="shared" si="58"/>
        <v>317Α</v>
      </c>
      <c r="H464" s="31" t="s">
        <v>5</v>
      </c>
      <c r="I464" s="35" t="s">
        <v>9</v>
      </c>
      <c r="J464" s="167">
        <v>66</v>
      </c>
      <c r="K464" s="168"/>
      <c r="L464" s="169">
        <v>4</v>
      </c>
      <c r="M464" s="170"/>
      <c r="N464" s="479"/>
      <c r="O464" s="1383"/>
      <c r="P464" s="532"/>
      <c r="Q464" s="172"/>
    </row>
    <row r="465" spans="1:17" ht="12" customHeight="1" x14ac:dyDescent="0.2">
      <c r="A465" s="13" t="s">
        <v>38</v>
      </c>
      <c r="B465" s="14" t="str">
        <f t="shared" si="59"/>
        <v>317</v>
      </c>
      <c r="C465" s="223" t="s">
        <v>100</v>
      </c>
      <c r="D465" s="217" t="s">
        <v>93</v>
      </c>
      <c r="E465" s="82" t="str">
        <f t="shared" si="60"/>
        <v>317</v>
      </c>
      <c r="F465" s="29" t="str">
        <f>RIGHT(A465,LEN(A465)-5)</f>
        <v>ΕΒΡΟΣ</v>
      </c>
      <c r="G465" s="30" t="str">
        <f t="shared" si="58"/>
        <v>317Α</v>
      </c>
      <c r="H465" s="31" t="s">
        <v>7</v>
      </c>
      <c r="I465" s="35" t="s">
        <v>8</v>
      </c>
      <c r="J465" s="167">
        <v>5</v>
      </c>
      <c r="K465" s="168"/>
      <c r="L465" s="169"/>
      <c r="M465" s="170">
        <v>1</v>
      </c>
      <c r="N465" s="479"/>
      <c r="O465" s="1383"/>
      <c r="P465" s="532"/>
      <c r="Q465" s="172"/>
    </row>
    <row r="466" spans="1:17" ht="12" customHeight="1" x14ac:dyDescent="0.2">
      <c r="A466" s="13" t="s">
        <v>38</v>
      </c>
      <c r="B466" s="14" t="str">
        <f t="shared" si="59"/>
        <v>317</v>
      </c>
      <c r="C466" s="223" t="s">
        <v>100</v>
      </c>
      <c r="D466" s="217" t="s">
        <v>93</v>
      </c>
      <c r="E466" s="82" t="str">
        <f t="shared" si="60"/>
        <v>317</v>
      </c>
      <c r="F466" s="29" t="str">
        <f t="shared" si="57"/>
        <v>ΕΒΡΟΣ</v>
      </c>
      <c r="G466" s="30" t="str">
        <f t="shared" si="58"/>
        <v>317Α</v>
      </c>
      <c r="H466" s="31" t="s">
        <v>7</v>
      </c>
      <c r="I466" s="35" t="s">
        <v>9</v>
      </c>
      <c r="J466" s="167">
        <v>19</v>
      </c>
      <c r="K466" s="168"/>
      <c r="L466" s="169">
        <v>2</v>
      </c>
      <c r="M466" s="170"/>
      <c r="N466" s="479"/>
      <c r="O466" s="1383"/>
      <c r="P466" s="532"/>
      <c r="Q466" s="172"/>
    </row>
    <row r="467" spans="1:17" ht="12" customHeight="1" x14ac:dyDescent="0.2">
      <c r="A467" s="13" t="s">
        <v>38</v>
      </c>
      <c r="B467" s="14" t="str">
        <f t="shared" si="59"/>
        <v>317</v>
      </c>
      <c r="C467" s="223" t="s">
        <v>100</v>
      </c>
      <c r="D467" s="217" t="s">
        <v>93</v>
      </c>
      <c r="E467" s="82" t="str">
        <f t="shared" si="60"/>
        <v>317</v>
      </c>
      <c r="F467" s="29" t="str">
        <f>RIGHT(A467,LEN(A467)-5)</f>
        <v>ΕΒΡΟΣ</v>
      </c>
      <c r="G467" s="30" t="str">
        <f t="shared" si="58"/>
        <v>317Α</v>
      </c>
      <c r="H467" s="31" t="s">
        <v>6</v>
      </c>
      <c r="I467" s="35" t="s">
        <v>8</v>
      </c>
      <c r="J467" s="185">
        <v>0</v>
      </c>
      <c r="K467" s="186"/>
      <c r="L467" s="187"/>
      <c r="M467" s="188">
        <v>0</v>
      </c>
      <c r="N467" s="479"/>
      <c r="O467" s="1383"/>
      <c r="P467" s="532"/>
      <c r="Q467" s="172"/>
    </row>
    <row r="468" spans="1:17" ht="12" customHeight="1" thickBot="1" x14ac:dyDescent="0.25">
      <c r="A468" s="326" t="s">
        <v>38</v>
      </c>
      <c r="B468" s="327" t="str">
        <f t="shared" si="59"/>
        <v>317</v>
      </c>
      <c r="C468" s="546" t="s">
        <v>100</v>
      </c>
      <c r="D468" s="240" t="s">
        <v>93</v>
      </c>
      <c r="E468" s="125" t="str">
        <f t="shared" si="60"/>
        <v>317</v>
      </c>
      <c r="F468" s="126" t="str">
        <f t="shared" si="57"/>
        <v>ΕΒΡΟΣ</v>
      </c>
      <c r="G468" s="145" t="str">
        <f t="shared" si="58"/>
        <v>317Α</v>
      </c>
      <c r="H468" s="127" t="s">
        <v>6</v>
      </c>
      <c r="I468" s="128" t="s">
        <v>9</v>
      </c>
      <c r="J468" s="200">
        <v>18</v>
      </c>
      <c r="K468" s="189"/>
      <c r="L468" s="201">
        <v>2</v>
      </c>
      <c r="M468" s="202"/>
      <c r="N468" s="488"/>
      <c r="O468" s="1348"/>
      <c r="P468" s="1351"/>
      <c r="Q468" s="203"/>
    </row>
    <row r="469" spans="1:17" ht="71.25" customHeight="1" thickTop="1" thickBot="1" x14ac:dyDescent="0.25">
      <c r="A469" s="13" t="s">
        <v>39</v>
      </c>
      <c r="B469" s="14" t="str">
        <f t="shared" ref="B469:B477" si="61">LEFT(A469,3)</f>
        <v>319</v>
      </c>
      <c r="C469" s="181" t="s">
        <v>95</v>
      </c>
      <c r="D469" s="99" t="s">
        <v>94</v>
      </c>
      <c r="E469" s="182" t="str">
        <f t="shared" ref="E469:E477" si="62">B469</f>
        <v>319</v>
      </c>
      <c r="F469" s="215" t="str">
        <f t="shared" ref="F469:F493" si="63">RIGHT(A469,LEN(A469)-5)</f>
        <v>ΗΡΑΚΛΕΙΟ</v>
      </c>
      <c r="G469" s="348" t="s">
        <v>162</v>
      </c>
      <c r="H469" s="155" t="s">
        <v>5</v>
      </c>
      <c r="I469" s="156" t="s">
        <v>9</v>
      </c>
      <c r="J469" s="1441">
        <v>181</v>
      </c>
      <c r="K469" s="163">
        <f>J469</f>
        <v>181</v>
      </c>
      <c r="L469" s="193">
        <v>10</v>
      </c>
      <c r="M469" s="194"/>
      <c r="N469" s="195" t="s">
        <v>248</v>
      </c>
      <c r="O469" s="1375" t="s">
        <v>465</v>
      </c>
      <c r="P469" s="539">
        <v>2810372732</v>
      </c>
      <c r="Q469" s="196" t="s">
        <v>244</v>
      </c>
    </row>
    <row r="470" spans="1:17" ht="17.100000000000001" customHeight="1" x14ac:dyDescent="0.2">
      <c r="A470" s="13" t="s">
        <v>39</v>
      </c>
      <c r="B470" s="14" t="str">
        <f t="shared" si="61"/>
        <v>319</v>
      </c>
      <c r="C470" s="15" t="s">
        <v>95</v>
      </c>
      <c r="D470" s="16" t="s">
        <v>94</v>
      </c>
      <c r="E470" s="85" t="str">
        <f t="shared" si="62"/>
        <v>319</v>
      </c>
      <c r="F470" s="86" t="str">
        <f t="shared" si="63"/>
        <v>ΗΡΑΚΛΕΙΟ</v>
      </c>
      <c r="G470" s="87" t="s">
        <v>159</v>
      </c>
      <c r="H470" s="88" t="s">
        <v>5</v>
      </c>
      <c r="I470" s="89" t="s">
        <v>8</v>
      </c>
      <c r="J470" s="225">
        <v>32</v>
      </c>
      <c r="K470" s="176"/>
      <c r="L470" s="226"/>
      <c r="M470" s="234">
        <v>3</v>
      </c>
      <c r="N470" s="495"/>
      <c r="O470" s="550"/>
      <c r="P470" s="537"/>
      <c r="Q470" s="229"/>
    </row>
    <row r="471" spans="1:17" ht="17.100000000000001" customHeight="1" x14ac:dyDescent="0.2">
      <c r="A471" s="13" t="s">
        <v>39</v>
      </c>
      <c r="B471" s="14" t="str">
        <f t="shared" si="61"/>
        <v>319</v>
      </c>
      <c r="C471" s="15" t="s">
        <v>95</v>
      </c>
      <c r="D471" s="16" t="s">
        <v>94</v>
      </c>
      <c r="E471" s="64" t="str">
        <f t="shared" si="62"/>
        <v>319</v>
      </c>
      <c r="F471" s="29" t="str">
        <f t="shared" si="63"/>
        <v>ΗΡΑΚΛΕΙΟ</v>
      </c>
      <c r="G471" s="30" t="s">
        <v>159</v>
      </c>
      <c r="H471" s="31" t="s">
        <v>5</v>
      </c>
      <c r="I471" s="35" t="s">
        <v>10</v>
      </c>
      <c r="J471" s="167">
        <v>11</v>
      </c>
      <c r="K471" s="168">
        <f>SUM(J470:J474)</f>
        <v>97</v>
      </c>
      <c r="L471" s="169"/>
      <c r="M471" s="170">
        <v>1</v>
      </c>
      <c r="N471" s="171" t="s">
        <v>249</v>
      </c>
      <c r="O471" s="1307" t="s">
        <v>400</v>
      </c>
      <c r="P471" s="532">
        <v>2810252495</v>
      </c>
      <c r="Q471" s="172" t="s">
        <v>245</v>
      </c>
    </row>
    <row r="472" spans="1:17" ht="17.100000000000001" customHeight="1" x14ac:dyDescent="0.2">
      <c r="A472" s="13" t="s">
        <v>39</v>
      </c>
      <c r="B472" s="14" t="str">
        <f t="shared" si="61"/>
        <v>319</v>
      </c>
      <c r="C472" s="15" t="s">
        <v>95</v>
      </c>
      <c r="D472" s="16" t="s">
        <v>94</v>
      </c>
      <c r="E472" s="64" t="str">
        <f t="shared" si="62"/>
        <v>319</v>
      </c>
      <c r="F472" s="29" t="str">
        <f t="shared" si="63"/>
        <v>ΗΡΑΚΛΕΙΟ</v>
      </c>
      <c r="G472" s="30" t="s">
        <v>159</v>
      </c>
      <c r="H472" s="31" t="s">
        <v>7</v>
      </c>
      <c r="I472" s="35" t="s">
        <v>8</v>
      </c>
      <c r="J472" s="167">
        <v>6</v>
      </c>
      <c r="K472" s="168"/>
      <c r="L472" s="169"/>
      <c r="M472" s="170">
        <v>1</v>
      </c>
      <c r="N472" s="171"/>
      <c r="O472" s="1307"/>
      <c r="P472" s="532"/>
      <c r="Q472" s="172"/>
    </row>
    <row r="473" spans="1:17" ht="17.100000000000001" customHeight="1" x14ac:dyDescent="0.2">
      <c r="A473" s="13" t="s">
        <v>39</v>
      </c>
      <c r="B473" s="14" t="str">
        <f t="shared" si="61"/>
        <v>319</v>
      </c>
      <c r="C473" s="15" t="s">
        <v>95</v>
      </c>
      <c r="D473" s="16" t="s">
        <v>94</v>
      </c>
      <c r="E473" s="64" t="str">
        <f t="shared" si="62"/>
        <v>319</v>
      </c>
      <c r="F473" s="29" t="str">
        <f t="shared" si="63"/>
        <v>ΗΡΑΚΛΕΙΟ</v>
      </c>
      <c r="G473" s="30" t="s">
        <v>159</v>
      </c>
      <c r="H473" s="31" t="s">
        <v>7</v>
      </c>
      <c r="I473" s="35" t="s">
        <v>9</v>
      </c>
      <c r="J473" s="167">
        <v>36</v>
      </c>
      <c r="K473" s="168"/>
      <c r="L473" s="169">
        <v>3</v>
      </c>
      <c r="M473" s="170"/>
      <c r="N473" s="479"/>
      <c r="O473" s="1307"/>
      <c r="P473" s="532"/>
      <c r="Q473" s="172"/>
    </row>
    <row r="474" spans="1:17" ht="17.100000000000001" customHeight="1" thickBot="1" x14ac:dyDescent="0.25">
      <c r="A474" s="13" t="s">
        <v>39</v>
      </c>
      <c r="B474" s="14" t="str">
        <f t="shared" si="61"/>
        <v>319</v>
      </c>
      <c r="C474" s="81" t="s">
        <v>95</v>
      </c>
      <c r="D474" s="16" t="s">
        <v>94</v>
      </c>
      <c r="E474" s="68" t="str">
        <f t="shared" si="62"/>
        <v>319</v>
      </c>
      <c r="F474" s="69" t="str">
        <f t="shared" si="63"/>
        <v>ΗΡΑΚΛΕΙΟ</v>
      </c>
      <c r="G474" s="70" t="s">
        <v>159</v>
      </c>
      <c r="H474" s="71" t="s">
        <v>7</v>
      </c>
      <c r="I474" s="72" t="s">
        <v>10</v>
      </c>
      <c r="J474" s="337">
        <v>12</v>
      </c>
      <c r="K474" s="232"/>
      <c r="L474" s="338"/>
      <c r="M474" s="339">
        <v>1</v>
      </c>
      <c r="N474" s="527"/>
      <c r="O474" s="1343"/>
      <c r="P474" s="1355"/>
      <c r="Q474" s="340"/>
    </row>
    <row r="475" spans="1:17" ht="12" customHeight="1" thickTop="1" x14ac:dyDescent="0.2">
      <c r="A475" s="328" t="s">
        <v>39</v>
      </c>
      <c r="B475" s="329" t="str">
        <f t="shared" si="61"/>
        <v>319</v>
      </c>
      <c r="C475" s="183" t="s">
        <v>95</v>
      </c>
      <c r="D475" s="42" t="s">
        <v>94</v>
      </c>
      <c r="E475" s="109" t="str">
        <f t="shared" si="62"/>
        <v>319</v>
      </c>
      <c r="F475" s="18" t="str">
        <f t="shared" si="63"/>
        <v>ΗΡΑΚΛΕΙΟ</v>
      </c>
      <c r="G475" s="19" t="s">
        <v>487</v>
      </c>
      <c r="H475" s="20" t="s">
        <v>3</v>
      </c>
      <c r="I475" s="21" t="s">
        <v>8</v>
      </c>
      <c r="J475" s="110">
        <v>5</v>
      </c>
      <c r="K475" s="111"/>
      <c r="L475" s="112"/>
      <c r="M475" s="151">
        <v>1</v>
      </c>
      <c r="N475" s="461"/>
      <c r="O475" s="1383"/>
      <c r="P475" s="1338"/>
      <c r="Q475" s="219"/>
    </row>
    <row r="476" spans="1:17" ht="12" customHeight="1" x14ac:dyDescent="0.2">
      <c r="A476" s="13" t="s">
        <v>39</v>
      </c>
      <c r="B476" s="14" t="str">
        <f t="shared" si="61"/>
        <v>319</v>
      </c>
      <c r="C476" s="183" t="s">
        <v>95</v>
      </c>
      <c r="D476" s="16" t="s">
        <v>94</v>
      </c>
      <c r="E476" s="64" t="str">
        <f t="shared" si="62"/>
        <v>319</v>
      </c>
      <c r="F476" s="29" t="str">
        <f t="shared" si="63"/>
        <v>ΗΡΑΚΛΕΙΟ</v>
      </c>
      <c r="G476" s="19" t="s">
        <v>487</v>
      </c>
      <c r="H476" s="31" t="s">
        <v>3</v>
      </c>
      <c r="I476" s="35" t="s">
        <v>9</v>
      </c>
      <c r="J476" s="65">
        <v>10</v>
      </c>
      <c r="K476" s="66"/>
      <c r="L476" s="103">
        <v>1</v>
      </c>
      <c r="M476" s="104"/>
      <c r="N476" s="455"/>
      <c r="O476" s="1307"/>
      <c r="P476" s="1382"/>
      <c r="Q476" s="1381"/>
    </row>
    <row r="477" spans="1:17" ht="12" customHeight="1" x14ac:dyDescent="0.2">
      <c r="A477" s="13" t="s">
        <v>39</v>
      </c>
      <c r="B477" s="14" t="str">
        <f t="shared" si="61"/>
        <v>319</v>
      </c>
      <c r="C477" s="15" t="s">
        <v>95</v>
      </c>
      <c r="D477" s="16" t="s">
        <v>94</v>
      </c>
      <c r="E477" s="64" t="str">
        <f t="shared" si="62"/>
        <v>319</v>
      </c>
      <c r="F477" s="29" t="str">
        <f t="shared" si="63"/>
        <v>ΗΡΑΚΛΕΙΟ</v>
      </c>
      <c r="G477" s="19" t="s">
        <v>487</v>
      </c>
      <c r="H477" s="31" t="s">
        <v>3</v>
      </c>
      <c r="I477" s="35" t="s">
        <v>10</v>
      </c>
      <c r="J477" s="65">
        <v>13</v>
      </c>
      <c r="K477" s="66">
        <f>SUM(J475:J480)</f>
        <v>103</v>
      </c>
      <c r="L477" s="103"/>
      <c r="M477" s="152">
        <v>1</v>
      </c>
      <c r="N477" s="1380" t="s">
        <v>250</v>
      </c>
      <c r="O477" s="1307" t="s">
        <v>401</v>
      </c>
      <c r="P477" s="1382">
        <v>2810230207</v>
      </c>
      <c r="Q477" s="1381" t="s">
        <v>246</v>
      </c>
    </row>
    <row r="478" spans="1:17" ht="12" customHeight="1" x14ac:dyDescent="0.2">
      <c r="A478" s="13" t="s">
        <v>39</v>
      </c>
      <c r="B478" s="14" t="str">
        <f t="shared" ref="B478:B483" si="64">LEFT(A478,3)</f>
        <v>319</v>
      </c>
      <c r="C478" s="15" t="s">
        <v>95</v>
      </c>
      <c r="D478" s="16" t="s">
        <v>94</v>
      </c>
      <c r="E478" s="64" t="str">
        <f t="shared" ref="E478:E483" si="65">B478</f>
        <v>319</v>
      </c>
      <c r="F478" s="29" t="str">
        <f t="shared" si="63"/>
        <v>ΗΡΑΚΛΕΙΟ</v>
      </c>
      <c r="G478" s="19" t="s">
        <v>487</v>
      </c>
      <c r="H478" s="31" t="s">
        <v>6</v>
      </c>
      <c r="I478" s="35" t="s">
        <v>8</v>
      </c>
      <c r="J478" s="185">
        <v>11</v>
      </c>
      <c r="K478" s="186"/>
      <c r="L478" s="187"/>
      <c r="M478" s="188">
        <v>1</v>
      </c>
      <c r="N478" s="479"/>
      <c r="O478" s="1307"/>
      <c r="P478" s="532"/>
      <c r="Q478" s="172"/>
    </row>
    <row r="479" spans="1:17" ht="12" customHeight="1" x14ac:dyDescent="0.2">
      <c r="A479" s="13" t="s">
        <v>39</v>
      </c>
      <c r="B479" s="14" t="str">
        <f t="shared" si="64"/>
        <v>319</v>
      </c>
      <c r="C479" s="15" t="s">
        <v>95</v>
      </c>
      <c r="D479" s="16" t="s">
        <v>94</v>
      </c>
      <c r="E479" s="64" t="str">
        <f t="shared" si="65"/>
        <v>319</v>
      </c>
      <c r="F479" s="29" t="str">
        <f t="shared" si="63"/>
        <v>ΗΡΑΚΛΕΙΟ</v>
      </c>
      <c r="G479" s="19" t="s">
        <v>487</v>
      </c>
      <c r="H479" s="31" t="s">
        <v>6</v>
      </c>
      <c r="I479" s="35" t="s">
        <v>9</v>
      </c>
      <c r="J479" s="185">
        <v>44</v>
      </c>
      <c r="K479" s="186"/>
      <c r="L479" s="187">
        <v>3</v>
      </c>
      <c r="M479" s="188"/>
      <c r="N479" s="479"/>
      <c r="O479" s="1307"/>
      <c r="P479" s="532"/>
      <c r="Q479" s="172"/>
    </row>
    <row r="480" spans="1:17" ht="12" customHeight="1" thickBot="1" x14ac:dyDescent="0.25">
      <c r="A480" s="344" t="s">
        <v>39</v>
      </c>
      <c r="B480" s="345" t="str">
        <f t="shared" si="64"/>
        <v>319</v>
      </c>
      <c r="C480" s="15" t="s">
        <v>95</v>
      </c>
      <c r="D480" s="16" t="s">
        <v>94</v>
      </c>
      <c r="E480" s="82" t="str">
        <f t="shared" si="65"/>
        <v>319</v>
      </c>
      <c r="F480" s="49" t="str">
        <f t="shared" si="63"/>
        <v>ΗΡΑΚΛΕΙΟ</v>
      </c>
      <c r="G480" s="19" t="s">
        <v>487</v>
      </c>
      <c r="H480" s="51" t="s">
        <v>6</v>
      </c>
      <c r="I480" s="52" t="s">
        <v>10</v>
      </c>
      <c r="J480" s="197">
        <v>20</v>
      </c>
      <c r="K480" s="224"/>
      <c r="L480" s="198"/>
      <c r="M480" s="204">
        <v>2</v>
      </c>
      <c r="N480" s="486"/>
      <c r="O480" s="1342"/>
      <c r="P480" s="1290"/>
      <c r="Q480" s="199"/>
    </row>
    <row r="481" spans="1:17" ht="24" customHeight="1" thickTop="1" x14ac:dyDescent="0.2">
      <c r="A481" s="13" t="s">
        <v>39</v>
      </c>
      <c r="B481" s="14" t="str">
        <f t="shared" si="64"/>
        <v>319</v>
      </c>
      <c r="C481" s="15" t="s">
        <v>95</v>
      </c>
      <c r="D481" s="16" t="s">
        <v>94</v>
      </c>
      <c r="E481" s="85" t="str">
        <f t="shared" si="65"/>
        <v>319</v>
      </c>
      <c r="F481" s="86" t="str">
        <f t="shared" si="63"/>
        <v>ΗΡΑΚΛΕΙΟ</v>
      </c>
      <c r="G481" s="87" t="s">
        <v>160</v>
      </c>
      <c r="H481" s="88" t="s">
        <v>4</v>
      </c>
      <c r="I481" s="89" t="s">
        <v>8</v>
      </c>
      <c r="J481" s="119">
        <v>22</v>
      </c>
      <c r="K481" s="111"/>
      <c r="L481" s="120"/>
      <c r="M481" s="121">
        <v>2</v>
      </c>
      <c r="N481" s="465"/>
      <c r="O481" s="550"/>
      <c r="P481" s="551"/>
      <c r="Q481" s="144"/>
    </row>
    <row r="482" spans="1:17" ht="24" customHeight="1" x14ac:dyDescent="0.2">
      <c r="A482" s="13" t="s">
        <v>39</v>
      </c>
      <c r="B482" s="14" t="str">
        <f t="shared" si="64"/>
        <v>319</v>
      </c>
      <c r="C482" s="15" t="s">
        <v>95</v>
      </c>
      <c r="D482" s="16" t="s">
        <v>94</v>
      </c>
      <c r="E482" s="64" t="str">
        <f t="shared" si="65"/>
        <v>319</v>
      </c>
      <c r="F482" s="29" t="str">
        <f t="shared" si="63"/>
        <v>ΗΡΑΚΛΕΙΟ</v>
      </c>
      <c r="G482" s="30" t="s">
        <v>160</v>
      </c>
      <c r="H482" s="31" t="s">
        <v>4</v>
      </c>
      <c r="I482" s="35" t="s">
        <v>9</v>
      </c>
      <c r="J482" s="65">
        <v>85</v>
      </c>
      <c r="K482" s="66">
        <f>SUM(J481:J483)</f>
        <v>124</v>
      </c>
      <c r="L482" s="103">
        <v>6</v>
      </c>
      <c r="M482" s="104"/>
      <c r="N482" s="1380" t="s">
        <v>565</v>
      </c>
      <c r="O482" s="1307" t="s">
        <v>587</v>
      </c>
      <c r="P482" s="1382">
        <v>2810234876</v>
      </c>
      <c r="Q482" s="1381" t="s">
        <v>508</v>
      </c>
    </row>
    <row r="483" spans="1:17" ht="24" customHeight="1" thickBot="1" x14ac:dyDescent="0.25">
      <c r="A483" s="13" t="s">
        <v>39</v>
      </c>
      <c r="B483" s="14" t="str">
        <f t="shared" si="64"/>
        <v>319</v>
      </c>
      <c r="C483" s="15" t="s">
        <v>95</v>
      </c>
      <c r="D483" s="16" t="s">
        <v>94</v>
      </c>
      <c r="E483" s="125" t="str">
        <f t="shared" si="65"/>
        <v>319</v>
      </c>
      <c r="F483" s="126" t="str">
        <f t="shared" si="63"/>
        <v>ΗΡΑΚΛΕΙΟ</v>
      </c>
      <c r="G483" s="145" t="s">
        <v>160</v>
      </c>
      <c r="H483" s="127" t="s">
        <v>4</v>
      </c>
      <c r="I483" s="128" t="s">
        <v>10</v>
      </c>
      <c r="J483" s="146">
        <v>17</v>
      </c>
      <c r="K483" s="147"/>
      <c r="L483" s="148"/>
      <c r="M483" s="149">
        <v>2</v>
      </c>
      <c r="N483" s="467"/>
      <c r="O483" s="1345"/>
      <c r="P483" s="1346"/>
      <c r="Q483" s="150"/>
    </row>
    <row r="484" spans="1:17" ht="18.95" customHeight="1" thickTop="1" x14ac:dyDescent="0.2">
      <c r="A484" s="13" t="s">
        <v>40</v>
      </c>
      <c r="B484" s="14" t="str">
        <f>LEFT(A484,3)</f>
        <v>323</v>
      </c>
      <c r="C484" s="183" t="s">
        <v>95</v>
      </c>
      <c r="D484" s="16" t="s">
        <v>96</v>
      </c>
      <c r="E484" s="85" t="str">
        <f>B484</f>
        <v>323</v>
      </c>
      <c r="F484" s="86" t="str">
        <f t="shared" si="63"/>
        <v>ΧΑΝΙΑ</v>
      </c>
      <c r="G484" s="87" t="str">
        <f>CONCATENATE(E484,"Α")</f>
        <v>323Α</v>
      </c>
      <c r="H484" s="88" t="s">
        <v>4</v>
      </c>
      <c r="I484" s="89" t="s">
        <v>8</v>
      </c>
      <c r="J484" s="1443">
        <v>37</v>
      </c>
      <c r="K484" s="176"/>
      <c r="L484" s="226"/>
      <c r="M484" s="234">
        <v>3</v>
      </c>
      <c r="N484" s="495"/>
      <c r="O484" s="550"/>
      <c r="P484" s="537"/>
      <c r="Q484" s="229"/>
    </row>
    <row r="485" spans="1:17" ht="18.95" customHeight="1" x14ac:dyDescent="0.2">
      <c r="A485" s="13" t="s">
        <v>40</v>
      </c>
      <c r="B485" s="14" t="str">
        <f>LEFT(A485,3)</f>
        <v>323</v>
      </c>
      <c r="C485" s="15" t="s">
        <v>95</v>
      </c>
      <c r="D485" s="42" t="s">
        <v>96</v>
      </c>
      <c r="E485" s="64" t="str">
        <f>B485</f>
        <v>323</v>
      </c>
      <c r="F485" s="29" t="str">
        <f t="shared" si="63"/>
        <v>ΧΑΝΙΑ</v>
      </c>
      <c r="G485" s="30" t="str">
        <f>CONCATENATE(E485,"Α")</f>
        <v>323Α</v>
      </c>
      <c r="H485" s="31" t="s">
        <v>4</v>
      </c>
      <c r="I485" s="35" t="s">
        <v>9</v>
      </c>
      <c r="J485" s="167">
        <v>64</v>
      </c>
      <c r="K485" s="168"/>
      <c r="L485" s="169">
        <v>4</v>
      </c>
      <c r="M485" s="170"/>
      <c r="N485" s="171" t="s">
        <v>217</v>
      </c>
      <c r="O485" s="1307" t="s">
        <v>505</v>
      </c>
      <c r="P485" s="532">
        <v>2821096638</v>
      </c>
      <c r="Q485" s="172" t="s">
        <v>202</v>
      </c>
    </row>
    <row r="486" spans="1:17" ht="18.95" customHeight="1" x14ac:dyDescent="0.2">
      <c r="A486" s="326" t="s">
        <v>40</v>
      </c>
      <c r="B486" s="327" t="str">
        <f>LEFT(A486,3)</f>
        <v>323</v>
      </c>
      <c r="C486" s="183" t="s">
        <v>95</v>
      </c>
      <c r="D486" s="16" t="s">
        <v>96</v>
      </c>
      <c r="E486" s="82" t="str">
        <f>B486</f>
        <v>323</v>
      </c>
      <c r="F486" s="49" t="str">
        <f t="shared" si="63"/>
        <v>ΧΑΝΙΑ</v>
      </c>
      <c r="G486" s="50" t="str">
        <f>CONCATENATE(E486,"Α")</f>
        <v>323Α</v>
      </c>
      <c r="H486" s="51" t="s">
        <v>6</v>
      </c>
      <c r="I486" s="349" t="s">
        <v>8</v>
      </c>
      <c r="J486" s="197">
        <v>3</v>
      </c>
      <c r="K486" s="186">
        <f>SUM(J484:J487)</f>
        <v>118</v>
      </c>
      <c r="L486" s="198"/>
      <c r="M486" s="204">
        <v>1</v>
      </c>
      <c r="N486" s="486"/>
      <c r="O486" s="1342"/>
      <c r="P486" s="1290"/>
      <c r="Q486" s="199"/>
    </row>
    <row r="487" spans="1:17" ht="18.95" customHeight="1" thickBot="1" x14ac:dyDescent="0.25">
      <c r="A487" s="350" t="s">
        <v>40</v>
      </c>
      <c r="B487" s="351" t="str">
        <f>LEFT(A487,3)</f>
        <v>323</v>
      </c>
      <c r="C487" s="183" t="s">
        <v>95</v>
      </c>
      <c r="D487" s="16" t="s">
        <v>96</v>
      </c>
      <c r="E487" s="82" t="str">
        <f>B487</f>
        <v>323</v>
      </c>
      <c r="F487" s="49" t="str">
        <f t="shared" si="63"/>
        <v>ΧΑΝΙΑ</v>
      </c>
      <c r="G487" s="50" t="str">
        <f>CONCATENATE(E487,"Α")</f>
        <v>323Α</v>
      </c>
      <c r="H487" s="51" t="s">
        <v>6</v>
      </c>
      <c r="I487" s="349" t="s">
        <v>9</v>
      </c>
      <c r="J487" s="197">
        <v>14</v>
      </c>
      <c r="K487" s="186"/>
      <c r="L487" s="198">
        <v>1</v>
      </c>
      <c r="M487" s="204"/>
      <c r="N487" s="486"/>
      <c r="O487" s="1342"/>
      <c r="P487" s="1290"/>
      <c r="Q487" s="199"/>
    </row>
    <row r="488" spans="1:17" ht="12" customHeight="1" thickTop="1" x14ac:dyDescent="0.2">
      <c r="A488" s="328" t="s">
        <v>40</v>
      </c>
      <c r="B488" s="329" t="str">
        <f t="shared" ref="B488:B493" si="66">LEFT(A488,3)</f>
        <v>323</v>
      </c>
      <c r="C488" s="183" t="s">
        <v>95</v>
      </c>
      <c r="D488" s="1399" t="s">
        <v>96</v>
      </c>
      <c r="E488" s="85" t="str">
        <f t="shared" ref="E488:E493" si="67">B488</f>
        <v>323</v>
      </c>
      <c r="F488" s="86" t="str">
        <f t="shared" si="63"/>
        <v>ΧΑΝΙΑ</v>
      </c>
      <c r="G488" s="87" t="s">
        <v>161</v>
      </c>
      <c r="H488" s="88" t="s">
        <v>3</v>
      </c>
      <c r="I488" s="89" t="s">
        <v>8</v>
      </c>
      <c r="J488" s="225">
        <v>1</v>
      </c>
      <c r="K488" s="176"/>
      <c r="L488" s="226"/>
      <c r="M488" s="234">
        <v>1</v>
      </c>
      <c r="N488" s="495"/>
      <c r="O488" s="550"/>
      <c r="P488" s="537"/>
      <c r="Q488" s="229"/>
    </row>
    <row r="489" spans="1:17" ht="12" customHeight="1" x14ac:dyDescent="0.2">
      <c r="A489" s="13" t="s">
        <v>40</v>
      </c>
      <c r="B489" s="14" t="str">
        <f t="shared" si="66"/>
        <v>323</v>
      </c>
      <c r="C489" s="183" t="s">
        <v>95</v>
      </c>
      <c r="D489" s="16" t="s">
        <v>96</v>
      </c>
      <c r="E489" s="64" t="str">
        <f t="shared" si="67"/>
        <v>323</v>
      </c>
      <c r="F489" s="29" t="str">
        <f t="shared" si="63"/>
        <v>ΧΑΝΙΑ</v>
      </c>
      <c r="G489" s="30" t="s">
        <v>161</v>
      </c>
      <c r="H489" s="31" t="s">
        <v>3</v>
      </c>
      <c r="I489" s="35" t="s">
        <v>9</v>
      </c>
      <c r="J489" s="167">
        <v>2</v>
      </c>
      <c r="K489" s="168"/>
      <c r="L489" s="169">
        <v>1</v>
      </c>
      <c r="M489" s="170"/>
      <c r="N489" s="479"/>
      <c r="O489" s="1307"/>
      <c r="P489" s="532"/>
      <c r="Q489" s="172"/>
    </row>
    <row r="490" spans="1:17" ht="12" customHeight="1" x14ac:dyDescent="0.2">
      <c r="A490" s="13" t="s">
        <v>40</v>
      </c>
      <c r="B490" s="14" t="str">
        <f t="shared" si="66"/>
        <v>323</v>
      </c>
      <c r="C490" s="183" t="s">
        <v>95</v>
      </c>
      <c r="D490" s="16" t="s">
        <v>96</v>
      </c>
      <c r="E490" s="64" t="str">
        <f t="shared" si="67"/>
        <v>323</v>
      </c>
      <c r="F490" s="29" t="str">
        <f t="shared" si="63"/>
        <v>ΧΑΝΙΑ</v>
      </c>
      <c r="G490" s="30" t="s">
        <v>161</v>
      </c>
      <c r="H490" s="31" t="s">
        <v>5</v>
      </c>
      <c r="I490" s="35" t="s">
        <v>8</v>
      </c>
      <c r="J490" s="167">
        <v>57</v>
      </c>
      <c r="K490" s="168">
        <f>SUM(J488:J493)</f>
        <v>134</v>
      </c>
      <c r="L490" s="169"/>
      <c r="M490" s="170">
        <v>4</v>
      </c>
      <c r="N490" s="171" t="s">
        <v>216</v>
      </c>
      <c r="O490" s="1307" t="s">
        <v>598</v>
      </c>
      <c r="P490" s="532">
        <v>2821054763</v>
      </c>
      <c r="Q490" s="172" t="s">
        <v>201</v>
      </c>
    </row>
    <row r="491" spans="1:17" ht="12" customHeight="1" x14ac:dyDescent="0.2">
      <c r="A491" s="13" t="s">
        <v>40</v>
      </c>
      <c r="B491" s="14" t="str">
        <f t="shared" si="66"/>
        <v>323</v>
      </c>
      <c r="C491" s="183" t="s">
        <v>95</v>
      </c>
      <c r="D491" s="16" t="s">
        <v>96</v>
      </c>
      <c r="E491" s="82" t="str">
        <f t="shared" si="67"/>
        <v>323</v>
      </c>
      <c r="F491" s="49" t="str">
        <f t="shared" si="63"/>
        <v>ΧΑΝΙΑ</v>
      </c>
      <c r="G491" s="50" t="s">
        <v>161</v>
      </c>
      <c r="H491" s="51" t="s">
        <v>5</v>
      </c>
      <c r="I491" s="52" t="s">
        <v>9</v>
      </c>
      <c r="J491" s="231">
        <v>58</v>
      </c>
      <c r="K491" s="168"/>
      <c r="L491" s="1434">
        <v>5</v>
      </c>
      <c r="M491" s="233"/>
      <c r="N491" s="486"/>
      <c r="O491" s="1342"/>
      <c r="P491" s="1290"/>
      <c r="Q491" s="199"/>
    </row>
    <row r="492" spans="1:17" ht="12" customHeight="1" x14ac:dyDescent="0.2">
      <c r="A492" s="13" t="s">
        <v>40</v>
      </c>
      <c r="B492" s="14" t="str">
        <f t="shared" si="66"/>
        <v>323</v>
      </c>
      <c r="C492" s="183" t="s">
        <v>95</v>
      </c>
      <c r="D492" s="16" t="s">
        <v>96</v>
      </c>
      <c r="E492" s="64" t="str">
        <f t="shared" si="67"/>
        <v>323</v>
      </c>
      <c r="F492" s="29" t="str">
        <f t="shared" si="63"/>
        <v>ΧΑΝΙΑ</v>
      </c>
      <c r="G492" s="30" t="s">
        <v>161</v>
      </c>
      <c r="H492" s="31" t="s">
        <v>7</v>
      </c>
      <c r="I492" s="35" t="s">
        <v>8</v>
      </c>
      <c r="J492" s="167">
        <v>3</v>
      </c>
      <c r="K492" s="168"/>
      <c r="L492" s="169"/>
      <c r="M492" s="170">
        <v>1</v>
      </c>
      <c r="N492" s="479"/>
      <c r="O492" s="1307"/>
      <c r="P492" s="532"/>
      <c r="Q492" s="172"/>
    </row>
    <row r="493" spans="1:17" ht="12" customHeight="1" thickBot="1" x14ac:dyDescent="0.25">
      <c r="A493" s="13" t="s">
        <v>40</v>
      </c>
      <c r="B493" s="14" t="str">
        <f t="shared" si="66"/>
        <v>323</v>
      </c>
      <c r="C493" s="1316" t="s">
        <v>95</v>
      </c>
      <c r="D493" s="352" t="s">
        <v>96</v>
      </c>
      <c r="E493" s="353" t="str">
        <f t="shared" si="67"/>
        <v>323</v>
      </c>
      <c r="F493" s="354" t="str">
        <f t="shared" si="63"/>
        <v>ΧΑΝΙΑ</v>
      </c>
      <c r="G493" s="355" t="s">
        <v>161</v>
      </c>
      <c r="H493" s="356" t="s">
        <v>7</v>
      </c>
      <c r="I493" s="1400" t="s">
        <v>9</v>
      </c>
      <c r="J493" s="1401">
        <v>13</v>
      </c>
      <c r="K493" s="1402"/>
      <c r="L493" s="1403">
        <v>1</v>
      </c>
      <c r="M493" s="1404"/>
      <c r="N493" s="529"/>
      <c r="O493" s="1376"/>
      <c r="P493" s="1377"/>
      <c r="Q493" s="357"/>
    </row>
    <row r="494" spans="1:17" s="371" customFormat="1" ht="24" hidden="1" customHeight="1" thickTop="1" x14ac:dyDescent="0.2">
      <c r="A494" s="358"/>
      <c r="B494" s="359"/>
      <c r="C494" s="360"/>
      <c r="D494" s="361"/>
      <c r="E494" s="362"/>
      <c r="F494" s="363"/>
      <c r="G494" s="364" t="s">
        <v>104</v>
      </c>
      <c r="H494" s="364"/>
      <c r="I494" s="365"/>
      <c r="J494" s="366">
        <f>SUM(J2:J493)</f>
        <v>9862</v>
      </c>
      <c r="K494" s="366">
        <f>SUM(K2:K493)</f>
        <v>9862</v>
      </c>
      <c r="L494" s="367"/>
      <c r="M494" s="367"/>
      <c r="N494" s="364"/>
      <c r="O494" s="1405"/>
      <c r="P494" s="1406"/>
      <c r="Q494" s="1420"/>
    </row>
    <row r="495" spans="1:17" ht="24" hidden="1" customHeight="1" thickBot="1" x14ac:dyDescent="0.25">
      <c r="B495" s="373"/>
      <c r="C495" s="374"/>
      <c r="D495" s="375"/>
      <c r="E495" s="376"/>
      <c r="F495" s="377"/>
      <c r="N495" s="1310"/>
      <c r="O495" s="1347"/>
      <c r="P495" s="1378"/>
      <c r="Q495" s="1421"/>
    </row>
    <row r="496" spans="1:17" ht="12" hidden="1" customHeight="1" thickTop="1" x14ac:dyDescent="0.2">
      <c r="B496" s="373"/>
      <c r="C496" s="374"/>
      <c r="D496" s="375"/>
      <c r="E496" s="376"/>
      <c r="F496" s="377"/>
      <c r="H496" s="384" t="s">
        <v>3</v>
      </c>
      <c r="I496" s="385" t="s">
        <v>8</v>
      </c>
      <c r="J496" s="386">
        <f>J2+J17+J41+J47+J57+J72+J82+J101+J107+J122+J137+J152+J167+J182+J192+J209+J215+J225+J235+J250+J259+J269+J279+J289+J299+J309+J323+J333+J343+J353+J363+J373+J383+J404+J423+J429+J439+J449+J459+J475+J488</f>
        <v>158</v>
      </c>
      <c r="K496" s="387"/>
      <c r="O496" s="416"/>
      <c r="Q496" s="1422"/>
    </row>
    <row r="497" spans="2:17" ht="12" hidden="1" customHeight="1" x14ac:dyDescent="0.2">
      <c r="B497" s="373"/>
      <c r="F497" s="377"/>
      <c r="G497" s="391"/>
      <c r="H497" s="392" t="s">
        <v>3</v>
      </c>
      <c r="I497" s="393" t="s">
        <v>9</v>
      </c>
      <c r="J497" s="394">
        <f>J3+J18+J42+J48+J58+J73+J83+J102+J108+J123+J138+J153+J168+J183+J193+J210+J216+J226+J236+J251+J260+J270+J280+J290+J300+J310+J324+J334+J344+J354+J364+J374+J384+J408+J424+J430+J440+J450+J460+J476+J489</f>
        <v>274</v>
      </c>
      <c r="K497" s="387"/>
      <c r="L497" s="383"/>
      <c r="M497" s="383"/>
      <c r="O497" s="416"/>
      <c r="Q497" s="1422"/>
    </row>
    <row r="498" spans="2:17" ht="12" hidden="1" customHeight="1" thickBot="1" x14ac:dyDescent="0.25">
      <c r="B498" s="373"/>
      <c r="F498" s="377"/>
      <c r="G498" s="391"/>
      <c r="H498" s="395" t="s">
        <v>3</v>
      </c>
      <c r="I498" s="396" t="s">
        <v>10</v>
      </c>
      <c r="J498" s="397">
        <f>J4+J19+J43+J59+J103+J109+J124+J139+J154+J169+J211+J252+J311+J385+J405+J425+J477</f>
        <v>186</v>
      </c>
      <c r="K498" s="387"/>
      <c r="L498" s="383"/>
      <c r="M498" s="383"/>
      <c r="O498" s="416"/>
      <c r="Q498" s="1422"/>
    </row>
    <row r="499" spans="2:17" ht="12" hidden="1" customHeight="1" thickTop="1" thickBot="1" x14ac:dyDescent="0.25">
      <c r="B499" s="373"/>
      <c r="F499" s="377"/>
      <c r="G499" s="391"/>
      <c r="H499" s="398"/>
      <c r="I499" s="399"/>
      <c r="J499" s="400"/>
      <c r="K499" s="387"/>
      <c r="L499" s="388"/>
      <c r="M499" s="388"/>
      <c r="O499" s="416"/>
      <c r="Q499" s="1422"/>
    </row>
    <row r="500" spans="2:17" ht="12" hidden="1" customHeight="1" thickTop="1" x14ac:dyDescent="0.2">
      <c r="B500" s="373"/>
      <c r="C500" s="374"/>
      <c r="D500" s="375"/>
      <c r="E500" s="376"/>
      <c r="F500" s="377"/>
      <c r="H500" s="401" t="s">
        <v>4</v>
      </c>
      <c r="I500" s="402" t="s">
        <v>8</v>
      </c>
      <c r="J500" s="386">
        <f>J5+J23+J35+J53+J60+J74+J84+J104+J110+J125+J140+J155+J170+J184+J194+J202+J217+J227+J237+J245+J261+J271+J281+J291+J301+J315+J325+J335+J345+J355+J365+J375+J386+J406+J420+J431+J441+J451+J461+J481+J484</f>
        <v>691</v>
      </c>
      <c r="K500" s="387"/>
      <c r="O500" s="416"/>
      <c r="Q500" s="1422"/>
    </row>
    <row r="501" spans="2:17" ht="12" hidden="1" customHeight="1" x14ac:dyDescent="0.2">
      <c r="B501" s="373"/>
      <c r="F501" s="377"/>
      <c r="G501" s="391"/>
      <c r="H501" s="403" t="s">
        <v>4</v>
      </c>
      <c r="I501" s="404" t="s">
        <v>9</v>
      </c>
      <c r="J501" s="405">
        <f>J6+J24+J36+J54+J61+J75+J85+J105+J111+J126+J141+J156+J171+J185+J195+J203+J218+J228+J238+J246+J262+J272+J282+J292+J302+J316+J326+J336+J346+J356+J366+J376+J387+J402+J421+J432+J442+J452+J462+J482+J485</f>
        <v>1482</v>
      </c>
      <c r="K501" s="387"/>
      <c r="L501" s="383"/>
      <c r="M501" s="383"/>
      <c r="O501" s="416"/>
      <c r="Q501" s="1422"/>
    </row>
    <row r="502" spans="2:17" ht="12" hidden="1" customHeight="1" thickBot="1" x14ac:dyDescent="0.25">
      <c r="B502" s="373"/>
      <c r="F502" s="377"/>
      <c r="G502" s="391"/>
      <c r="H502" s="395" t="s">
        <v>4</v>
      </c>
      <c r="I502" s="396" t="s">
        <v>10</v>
      </c>
      <c r="J502" s="397">
        <f>J7+J25+J37+J62+J106+J204+J247+J317+J388+J403+J422+J483+J112+J127+J142+J157+J172</f>
        <v>411</v>
      </c>
      <c r="K502" s="387"/>
      <c r="L502" s="383"/>
      <c r="M502" s="383"/>
      <c r="O502" s="416"/>
      <c r="Q502" s="1422"/>
    </row>
    <row r="503" spans="2:17" ht="12" hidden="1" customHeight="1" thickTop="1" thickBot="1" x14ac:dyDescent="0.25">
      <c r="B503" s="373"/>
      <c r="F503" s="377"/>
      <c r="G503" s="391"/>
      <c r="H503" s="398"/>
      <c r="I503" s="399"/>
      <c r="J503" s="400"/>
      <c r="K503" s="387"/>
      <c r="L503" s="388"/>
      <c r="M503" s="388"/>
      <c r="O503" s="416"/>
    </row>
    <row r="504" spans="2:17" ht="12" hidden="1" customHeight="1" thickTop="1" x14ac:dyDescent="0.2">
      <c r="B504" s="373"/>
      <c r="C504" s="374"/>
      <c r="D504" s="375"/>
      <c r="E504" s="376"/>
      <c r="F504" s="377"/>
      <c r="H504" s="401" t="s">
        <v>5</v>
      </c>
      <c r="I504" s="402" t="s">
        <v>8</v>
      </c>
      <c r="J504" s="406">
        <f>J8+J20+J38+J49+J66+J76+J86+J92+J113+J128+J143+J158+J173+J186+J196+J212+J219+J229+J239+J253+J263+J273+J283+J293+J303+J312+J327+J337+J347+J357+J367+J377+J389+J409+J417+J433+J443+J453+J463+J470+J490</f>
        <v>959</v>
      </c>
      <c r="K504" s="387"/>
      <c r="O504" s="416"/>
      <c r="Q504" s="1422"/>
    </row>
    <row r="505" spans="2:17" ht="12" hidden="1" customHeight="1" x14ac:dyDescent="0.2">
      <c r="B505" s="373"/>
      <c r="F505" s="377"/>
      <c r="G505" s="391"/>
      <c r="H505" s="407" t="s">
        <v>5</v>
      </c>
      <c r="I505" s="408" t="s">
        <v>9</v>
      </c>
      <c r="J505" s="409">
        <f>J9+J21+J39+J50+J67+J77+J87+J93+J114+J129+J144+J159+J174+J187+J197+J213+J220+J230+J240+J254+J264+J274+J284+J294+J304+J313+J328+J338+J348+J358+J368+J378+J390+J407+J418+J434+J444+J454+J464+J469+J491</f>
        <v>1803</v>
      </c>
      <c r="K505" s="387"/>
      <c r="L505" s="383"/>
      <c r="M505" s="383"/>
      <c r="O505" s="416"/>
    </row>
    <row r="506" spans="2:17" ht="12" hidden="1" customHeight="1" thickBot="1" x14ac:dyDescent="0.25">
      <c r="B506" s="373"/>
      <c r="F506" s="377"/>
      <c r="G506" s="391"/>
      <c r="H506" s="395" t="s">
        <v>5</v>
      </c>
      <c r="I506" s="396" t="s">
        <v>10</v>
      </c>
      <c r="J506" s="410">
        <f>J10+J22+J40+J68+J94+J214+J255+J314+J391+J410+J419+J471+J115+J130+J145+J160+J175</f>
        <v>174</v>
      </c>
      <c r="K506" s="387"/>
      <c r="L506" s="383"/>
      <c r="M506" s="383"/>
      <c r="O506" s="416"/>
    </row>
    <row r="507" spans="2:17" ht="12" hidden="1" customHeight="1" thickTop="1" thickBot="1" x14ac:dyDescent="0.25">
      <c r="B507" s="373"/>
      <c r="F507" s="377"/>
      <c r="G507" s="391"/>
      <c r="H507" s="398"/>
      <c r="I507" s="399"/>
      <c r="J507" s="411"/>
      <c r="K507" s="387"/>
      <c r="L507" s="388"/>
      <c r="M507" s="388"/>
      <c r="O507" s="416"/>
    </row>
    <row r="508" spans="2:17" ht="12" hidden="1" customHeight="1" thickTop="1" x14ac:dyDescent="0.2">
      <c r="B508" s="373"/>
      <c r="C508" s="374"/>
      <c r="D508" s="375"/>
      <c r="E508" s="376"/>
      <c r="F508" s="377"/>
      <c r="H508" s="401" t="s">
        <v>7</v>
      </c>
      <c r="I508" s="402" t="s">
        <v>8</v>
      </c>
      <c r="J508" s="406">
        <f>J11+J29+J32+J55+J63+J78+J88+J98+J116+J131+J146+J161+J176+J188+J198+J205+J221+J231+J241+J248+J265+J275+J285+J295+J305+J318+J329+J339+J349+J359+J369+J379+J392+J398+J414+J435+J445+J455+J465+J472+J492</f>
        <v>255</v>
      </c>
      <c r="K508" s="387"/>
      <c r="O508" s="416"/>
      <c r="Q508" s="1422"/>
    </row>
    <row r="509" spans="2:17" ht="12" hidden="1" customHeight="1" x14ac:dyDescent="0.2">
      <c r="B509" s="373"/>
      <c r="F509" s="377"/>
      <c r="G509" s="391"/>
      <c r="H509" s="403" t="s">
        <v>7</v>
      </c>
      <c r="I509" s="404" t="s">
        <v>9</v>
      </c>
      <c r="J509" s="409">
        <f>J12+J30+J33+J56+J64+J79+J89+J99+J117+J132+J147+J162+J177+J189+J199+J206+J222+J232+J242+J249+J266+J276+J286+J296+J306+J319+J330+J340+J350+J360+J370+J380+J393+J399+J400+J415+J436+J446+J456+J466+J473+J493</f>
        <v>1552</v>
      </c>
      <c r="K509" s="387"/>
      <c r="L509" s="383"/>
      <c r="M509" s="383"/>
      <c r="O509" s="416"/>
    </row>
    <row r="510" spans="2:17" ht="12" hidden="1" customHeight="1" thickBot="1" x14ac:dyDescent="0.25">
      <c r="B510" s="373"/>
      <c r="F510" s="377"/>
      <c r="G510" s="391"/>
      <c r="H510" s="395" t="s">
        <v>7</v>
      </c>
      <c r="I510" s="396" t="s">
        <v>10</v>
      </c>
      <c r="J510" s="410">
        <f>J13+J31+J34+J65+J100+J394+J401+J416+J474+J118+J133+J148+J163+J178</f>
        <v>350</v>
      </c>
      <c r="K510" s="387"/>
      <c r="L510" s="383"/>
      <c r="M510" s="383"/>
      <c r="O510" s="416"/>
    </row>
    <row r="511" spans="2:17" ht="12" hidden="1" customHeight="1" thickTop="1" thickBot="1" x14ac:dyDescent="0.25">
      <c r="B511" s="373"/>
      <c r="F511" s="377"/>
      <c r="G511" s="391"/>
      <c r="H511" s="412"/>
      <c r="I511" s="413"/>
      <c r="J511" s="414"/>
      <c r="K511" s="387"/>
      <c r="L511" s="383"/>
      <c r="M511" s="383"/>
      <c r="O511" s="416"/>
    </row>
    <row r="512" spans="2:17" ht="12" hidden="1" customHeight="1" thickTop="1" x14ac:dyDescent="0.2">
      <c r="B512" s="373"/>
      <c r="C512" s="374"/>
      <c r="D512" s="375"/>
      <c r="E512" s="376"/>
      <c r="F512" s="377"/>
      <c r="H512" s="401" t="s">
        <v>6</v>
      </c>
      <c r="I512" s="402" t="s">
        <v>8</v>
      </c>
      <c r="J512" s="406">
        <f>J14+J26+J44+J51+J69+J80+J90+J95+J119+J134+J149+J164+J179+J190+J200+J207+J223+J233+J243+J256+J267+J277+J287+J297+J307+J320+J331+J341+J351+J361+J371+J381+J395+J411+J426+J437+J447+J457+J467+J478+J486</f>
        <v>214</v>
      </c>
      <c r="K512" s="387"/>
      <c r="O512" s="416"/>
      <c r="Q512" s="1422"/>
    </row>
    <row r="513" spans="1:17" ht="12" hidden="1" customHeight="1" x14ac:dyDescent="0.2">
      <c r="B513" s="373"/>
      <c r="F513" s="377"/>
      <c r="G513" s="391"/>
      <c r="H513" s="403" t="s">
        <v>6</v>
      </c>
      <c r="I513" s="404" t="s">
        <v>9</v>
      </c>
      <c r="J513" s="409">
        <f>J15+J27+J45+J52+J70+J81+J91+J96+J120+J135+J150+J165+J180+J191+J201+J208+J224+J234+J244+J257+J268+J278+J288+J298+J308+J321+J332+J342+J352+J362+J372+J382+J396+J412+J427+J438+J448+J458+J468+J479+J487</f>
        <v>951</v>
      </c>
      <c r="K513" s="387"/>
      <c r="L513" s="383"/>
      <c r="M513" s="383"/>
      <c r="O513" s="416"/>
    </row>
    <row r="514" spans="1:17" ht="12" hidden="1" customHeight="1" thickBot="1" x14ac:dyDescent="0.25">
      <c r="B514" s="373"/>
      <c r="F514" s="377"/>
      <c r="G514" s="391"/>
      <c r="H514" s="395" t="s">
        <v>6</v>
      </c>
      <c r="I514" s="396" t="s">
        <v>10</v>
      </c>
      <c r="J514" s="415">
        <f>J16+J28+J46+J71+J97+J258+J322+J397+J413+J428+J480+J121+J136+J151+J166+J181</f>
        <v>402</v>
      </c>
      <c r="K514" s="387"/>
      <c r="L514" s="383"/>
      <c r="M514" s="383"/>
      <c r="O514" s="416"/>
    </row>
    <row r="515" spans="1:17" ht="12" hidden="1" customHeight="1" thickTop="1" x14ac:dyDescent="0.2">
      <c r="B515" s="373"/>
      <c r="F515" s="377"/>
      <c r="G515" s="391"/>
      <c r="H515" s="369"/>
      <c r="I515" s="370"/>
      <c r="J515" s="414"/>
      <c r="K515" s="387"/>
      <c r="L515" s="383"/>
      <c r="M515" s="383"/>
      <c r="O515" s="416"/>
      <c r="P515" s="416"/>
      <c r="Q515" s="1422"/>
    </row>
    <row r="516" spans="1:17" ht="12" hidden="1" customHeight="1" thickBot="1" x14ac:dyDescent="0.25">
      <c r="B516" s="373"/>
      <c r="F516" s="377"/>
      <c r="G516" s="391"/>
      <c r="H516" s="417"/>
      <c r="I516" s="418"/>
      <c r="J516" s="411"/>
      <c r="K516" s="387"/>
      <c r="L516" s="388"/>
      <c r="M516" s="388"/>
      <c r="O516" s="416"/>
      <c r="P516" s="416"/>
      <c r="Q516" s="1422"/>
    </row>
    <row r="517" spans="1:17" ht="12" hidden="1" customHeight="1" thickTop="1" x14ac:dyDescent="0.2">
      <c r="B517" s="373"/>
      <c r="C517" s="374"/>
      <c r="D517" s="375"/>
      <c r="E517" s="376"/>
      <c r="F517" s="377"/>
      <c r="H517" s="1488" t="s">
        <v>168</v>
      </c>
      <c r="I517" s="402" t="s">
        <v>8</v>
      </c>
      <c r="J517" s="406">
        <f>J496+J500+J504+J508+J512</f>
        <v>2277</v>
      </c>
      <c r="K517" s="387"/>
      <c r="O517" s="416"/>
      <c r="Q517" s="1422"/>
    </row>
    <row r="518" spans="1:17" ht="12" hidden="1" customHeight="1" x14ac:dyDescent="0.2">
      <c r="B518" s="373"/>
      <c r="F518" s="377"/>
      <c r="G518" s="391"/>
      <c r="H518" s="1489"/>
      <c r="I518" s="404" t="s">
        <v>9</v>
      </c>
      <c r="J518" s="419">
        <f>J497+J501+J505+J509+J513</f>
        <v>6062</v>
      </c>
      <c r="K518" s="387"/>
      <c r="L518" s="383"/>
      <c r="M518" s="383"/>
      <c r="O518" s="416"/>
      <c r="P518" s="416"/>
      <c r="Q518" s="1422"/>
    </row>
    <row r="519" spans="1:17" ht="12" hidden="1" customHeight="1" thickBot="1" x14ac:dyDescent="0.25">
      <c r="B519" s="373"/>
      <c r="F519" s="377"/>
      <c r="G519" s="391"/>
      <c r="H519" s="1490"/>
      <c r="I519" s="396" t="s">
        <v>10</v>
      </c>
      <c r="J519" s="410">
        <f>J498+J502+J506+J510+J514</f>
        <v>1523</v>
      </c>
      <c r="K519" s="387"/>
      <c r="L519" s="383"/>
      <c r="M519" s="383"/>
      <c r="O519" s="416"/>
      <c r="P519" s="416"/>
      <c r="Q519" s="1422"/>
    </row>
    <row r="520" spans="1:17" s="391" customFormat="1" ht="12" hidden="1" customHeight="1" thickTop="1" thickBot="1" x14ac:dyDescent="0.25">
      <c r="A520" s="381"/>
      <c r="B520" s="420"/>
      <c r="C520" s="388"/>
      <c r="D520" s="389"/>
      <c r="E520" s="390"/>
      <c r="F520" s="421"/>
      <c r="H520" s="368"/>
      <c r="I520" s="365"/>
      <c r="J520" s="422"/>
      <c r="K520" s="387"/>
      <c r="L520" s="381"/>
      <c r="M520" s="381"/>
      <c r="N520" s="382"/>
      <c r="O520" s="416"/>
      <c r="P520" s="416"/>
      <c r="Q520" s="1422"/>
    </row>
    <row r="521" spans="1:17" ht="12" hidden="1" customHeight="1" thickTop="1" thickBot="1" x14ac:dyDescent="0.25">
      <c r="B521" s="373"/>
      <c r="F521" s="377"/>
      <c r="G521" s="391"/>
      <c r="H521" s="1491" t="s">
        <v>97</v>
      </c>
      <c r="I521" s="1492"/>
      <c r="J521" s="423">
        <f>SUM(J517:J519)</f>
        <v>9862</v>
      </c>
      <c r="K521" s="387"/>
      <c r="O521" s="416"/>
      <c r="P521" s="416"/>
      <c r="Q521" s="1422"/>
    </row>
    <row r="522" spans="1:17" ht="12" hidden="1" customHeight="1" thickTop="1" x14ac:dyDescent="0.2">
      <c r="B522" s="373"/>
      <c r="F522" s="377"/>
      <c r="G522" s="391"/>
      <c r="K522" s="387"/>
      <c r="O522" s="416"/>
      <c r="P522" s="416"/>
      <c r="Q522" s="1422"/>
    </row>
    <row r="523" spans="1:17" ht="12" hidden="1" customHeight="1" x14ac:dyDescent="0.2">
      <c r="B523" s="373"/>
      <c r="F523" s="377"/>
      <c r="G523" s="391"/>
      <c r="O523" s="416"/>
      <c r="P523" s="416"/>
      <c r="Q523" s="1422"/>
    </row>
    <row r="524" spans="1:17" ht="12" hidden="1" customHeight="1" x14ac:dyDescent="0.2">
      <c r="B524" s="373"/>
      <c r="F524" s="377"/>
      <c r="G524" s="391"/>
      <c r="N524" s="416"/>
      <c r="O524" s="416"/>
    </row>
    <row r="525" spans="1:17" ht="12" hidden="1" customHeight="1" x14ac:dyDescent="0.2">
      <c r="B525" s="373"/>
      <c r="F525" s="377"/>
      <c r="G525" s="391"/>
      <c r="N525" s="416"/>
      <c r="O525" s="416"/>
    </row>
    <row r="526" spans="1:17" ht="12" hidden="1" customHeight="1" x14ac:dyDescent="0.2">
      <c r="B526" s="373"/>
      <c r="F526" s="377"/>
      <c r="G526" s="391"/>
      <c r="N526" s="416"/>
      <c r="O526" s="416"/>
    </row>
    <row r="527" spans="1:17" ht="12" hidden="1" customHeight="1" x14ac:dyDescent="0.2">
      <c r="B527" s="373"/>
      <c r="F527" s="377"/>
      <c r="G527" s="391"/>
      <c r="N527" s="416"/>
      <c r="O527" s="416"/>
    </row>
    <row r="528" spans="1:17" ht="12" hidden="1" customHeight="1" x14ac:dyDescent="0.2">
      <c r="B528" s="373"/>
      <c r="F528" s="377"/>
      <c r="G528" s="391"/>
      <c r="N528" s="416"/>
      <c r="O528" s="416"/>
    </row>
    <row r="529" spans="2:15" ht="12" hidden="1" customHeight="1" x14ac:dyDescent="0.2">
      <c r="B529" s="373"/>
      <c r="F529" s="377"/>
      <c r="G529" s="391"/>
      <c r="N529" s="416"/>
      <c r="O529" s="416"/>
    </row>
    <row r="530" spans="2:15" ht="12" hidden="1" customHeight="1" x14ac:dyDescent="0.2">
      <c r="B530" s="373"/>
      <c r="F530" s="377"/>
      <c r="N530" s="416"/>
      <c r="O530" s="416"/>
    </row>
    <row r="531" spans="2:15" ht="12" hidden="1" customHeight="1" x14ac:dyDescent="0.2">
      <c r="B531" s="373"/>
      <c r="F531" s="377"/>
      <c r="N531" s="416"/>
      <c r="O531" s="416"/>
    </row>
    <row r="532" spans="2:15" ht="12" hidden="1" customHeight="1" x14ac:dyDescent="0.2">
      <c r="B532" s="373"/>
      <c r="F532" s="377"/>
      <c r="O532" s="416"/>
    </row>
    <row r="533" spans="2:15" ht="12" customHeight="1" thickTop="1" x14ac:dyDescent="0.2">
      <c r="B533" s="373"/>
      <c r="F533" s="377"/>
      <c r="O533" s="416"/>
    </row>
    <row r="534" spans="2:15" ht="12" customHeight="1" x14ac:dyDescent="0.2">
      <c r="B534" s="373"/>
      <c r="F534" s="377"/>
      <c r="O534" s="416"/>
    </row>
    <row r="535" spans="2:15" ht="12" customHeight="1" x14ac:dyDescent="0.2">
      <c r="B535" s="373"/>
      <c r="F535" s="377"/>
      <c r="O535" s="416"/>
    </row>
    <row r="536" spans="2:15" ht="12" customHeight="1" x14ac:dyDescent="0.2">
      <c r="B536" s="373"/>
      <c r="F536" s="377"/>
      <c r="O536" s="416"/>
    </row>
    <row r="537" spans="2:15" ht="12" customHeight="1" x14ac:dyDescent="0.2">
      <c r="B537" s="373"/>
      <c r="F537" s="377"/>
      <c r="O537" s="416"/>
    </row>
    <row r="538" spans="2:15" ht="12" customHeight="1" x14ac:dyDescent="0.2">
      <c r="B538" s="373"/>
      <c r="F538" s="377"/>
      <c r="O538" s="416"/>
    </row>
    <row r="539" spans="2:15" ht="12" customHeight="1" x14ac:dyDescent="0.2">
      <c r="B539" s="373"/>
      <c r="F539" s="377"/>
      <c r="O539" s="416"/>
    </row>
    <row r="540" spans="2:15" ht="12" customHeight="1" x14ac:dyDescent="0.2">
      <c r="B540" s="373"/>
      <c r="F540" s="377"/>
      <c r="O540" s="416"/>
    </row>
    <row r="541" spans="2:15" ht="12" customHeight="1" x14ac:dyDescent="0.2">
      <c r="B541" s="373"/>
      <c r="F541" s="377"/>
      <c r="O541" s="416"/>
    </row>
    <row r="542" spans="2:15" ht="12" customHeight="1" x14ac:dyDescent="0.2">
      <c r="B542" s="373"/>
      <c r="F542" s="377"/>
      <c r="O542" s="416"/>
    </row>
    <row r="543" spans="2:15" ht="12" customHeight="1" x14ac:dyDescent="0.2">
      <c r="B543" s="373"/>
      <c r="F543" s="377"/>
      <c r="O543" s="416"/>
    </row>
    <row r="544" spans="2:15" ht="12" customHeight="1" x14ac:dyDescent="0.2">
      <c r="B544" s="373"/>
      <c r="F544" s="377"/>
      <c r="O544" s="416"/>
    </row>
    <row r="545" spans="2:16" ht="12" customHeight="1" x14ac:dyDescent="0.2">
      <c r="B545" s="373"/>
      <c r="F545" s="377"/>
      <c r="O545" s="416"/>
      <c r="P545" s="416"/>
    </row>
    <row r="546" spans="2:16" ht="12" customHeight="1" x14ac:dyDescent="0.2">
      <c r="B546" s="373"/>
      <c r="F546" s="377"/>
      <c r="O546" s="416"/>
      <c r="P546" s="416"/>
    </row>
    <row r="547" spans="2:16" ht="12" customHeight="1" x14ac:dyDescent="0.2">
      <c r="B547" s="373"/>
      <c r="F547" s="377"/>
      <c r="O547" s="416"/>
      <c r="P547" s="416"/>
    </row>
    <row r="548" spans="2:16" ht="12" customHeight="1" x14ac:dyDescent="0.2">
      <c r="B548" s="373"/>
      <c r="F548" s="377"/>
      <c r="O548" s="416"/>
      <c r="P548" s="416"/>
    </row>
    <row r="549" spans="2:16" ht="12" customHeight="1" x14ac:dyDescent="0.2">
      <c r="B549" s="373"/>
      <c r="F549" s="377"/>
      <c r="O549" s="416"/>
      <c r="P549" s="416"/>
    </row>
    <row r="550" spans="2:16" ht="12" customHeight="1" x14ac:dyDescent="0.2">
      <c r="B550" s="373"/>
      <c r="F550" s="377"/>
      <c r="O550" s="416"/>
      <c r="P550" s="416"/>
    </row>
    <row r="551" spans="2:16" ht="12" customHeight="1" x14ac:dyDescent="0.2">
      <c r="B551" s="373"/>
      <c r="F551" s="377"/>
      <c r="O551" s="416"/>
      <c r="P551" s="416"/>
    </row>
    <row r="552" spans="2:16" ht="12" customHeight="1" x14ac:dyDescent="0.2">
      <c r="B552" s="373"/>
      <c r="F552" s="377"/>
      <c r="O552" s="416"/>
      <c r="P552" s="416"/>
    </row>
    <row r="553" spans="2:16" ht="12" customHeight="1" x14ac:dyDescent="0.2">
      <c r="B553" s="373"/>
      <c r="F553" s="377"/>
      <c r="O553" s="416"/>
      <c r="P553" s="416"/>
    </row>
    <row r="554" spans="2:16" x14ac:dyDescent="0.2">
      <c r="B554" s="373"/>
      <c r="F554" s="377"/>
      <c r="N554" s="416"/>
      <c r="O554" s="416"/>
    </row>
    <row r="555" spans="2:16" x14ac:dyDescent="0.2">
      <c r="B555" s="373"/>
      <c r="F555" s="377"/>
      <c r="N555" s="416"/>
      <c r="O555" s="416"/>
    </row>
    <row r="556" spans="2:16" x14ac:dyDescent="0.2">
      <c r="B556" s="373"/>
      <c r="F556" s="377"/>
      <c r="N556" s="416"/>
      <c r="O556" s="416"/>
    </row>
    <row r="557" spans="2:16" x14ac:dyDescent="0.2">
      <c r="B557" s="373"/>
      <c r="F557" s="377"/>
      <c r="N557" s="416"/>
      <c r="O557" s="416"/>
    </row>
    <row r="558" spans="2:16" x14ac:dyDescent="0.2">
      <c r="B558" s="373"/>
      <c r="F558" s="377"/>
      <c r="N558" s="416"/>
      <c r="O558" s="416"/>
    </row>
    <row r="559" spans="2:16" x14ac:dyDescent="0.2">
      <c r="B559" s="373"/>
      <c r="F559" s="377"/>
      <c r="N559" s="416"/>
      <c r="O559" s="416"/>
    </row>
    <row r="560" spans="2:16" x14ac:dyDescent="0.2">
      <c r="B560" s="373"/>
      <c r="F560" s="377"/>
      <c r="N560" s="416"/>
      <c r="O560" s="416"/>
    </row>
    <row r="561" spans="2:15" x14ac:dyDescent="0.2">
      <c r="B561" s="373"/>
      <c r="F561" s="377"/>
      <c r="N561" s="416"/>
      <c r="O561" s="416"/>
    </row>
    <row r="562" spans="2:15" x14ac:dyDescent="0.2">
      <c r="B562" s="373"/>
      <c r="F562" s="377"/>
      <c r="N562" s="416"/>
      <c r="O562" s="416"/>
    </row>
    <row r="563" spans="2:15" x14ac:dyDescent="0.2">
      <c r="B563" s="373"/>
      <c r="F563" s="377"/>
      <c r="O563" s="416"/>
    </row>
    <row r="564" spans="2:15" x14ac:dyDescent="0.2">
      <c r="B564" s="373"/>
      <c r="F564" s="377"/>
      <c r="O564" s="416"/>
    </row>
    <row r="565" spans="2:15" x14ac:dyDescent="0.2">
      <c r="B565" s="373"/>
      <c r="F565" s="377"/>
      <c r="O565" s="416"/>
    </row>
    <row r="566" spans="2:15" x14ac:dyDescent="0.2">
      <c r="B566" s="373"/>
      <c r="F566" s="377"/>
      <c r="O566" s="416"/>
    </row>
    <row r="567" spans="2:15" x14ac:dyDescent="0.2">
      <c r="B567" s="373"/>
      <c r="F567" s="377"/>
      <c r="O567" s="416"/>
    </row>
    <row r="568" spans="2:15" x14ac:dyDescent="0.2">
      <c r="B568" s="373"/>
      <c r="F568" s="377"/>
      <c r="O568" s="416"/>
    </row>
    <row r="569" spans="2:15" x14ac:dyDescent="0.2">
      <c r="B569" s="373"/>
      <c r="F569" s="377"/>
      <c r="O569" s="416"/>
    </row>
    <row r="570" spans="2:15" x14ac:dyDescent="0.2">
      <c r="B570" s="373"/>
      <c r="F570" s="377"/>
      <c r="O570" s="416"/>
    </row>
    <row r="571" spans="2:15" x14ac:dyDescent="0.2">
      <c r="B571" s="373"/>
      <c r="F571" s="377"/>
      <c r="O571" s="416"/>
    </row>
    <row r="572" spans="2:15" x14ac:dyDescent="0.2">
      <c r="B572" s="373"/>
      <c r="F572" s="377"/>
      <c r="O572" s="416"/>
    </row>
    <row r="573" spans="2:15" x14ac:dyDescent="0.2">
      <c r="B573" s="373"/>
      <c r="F573" s="377"/>
      <c r="O573" s="416"/>
    </row>
    <row r="574" spans="2:15" x14ac:dyDescent="0.2">
      <c r="B574" s="373"/>
      <c r="F574" s="377"/>
      <c r="O574" s="416"/>
    </row>
    <row r="575" spans="2:15" x14ac:dyDescent="0.2">
      <c r="B575" s="373"/>
      <c r="F575" s="377"/>
      <c r="O575" s="416"/>
    </row>
    <row r="576" spans="2:15" x14ac:dyDescent="0.2">
      <c r="B576" s="373"/>
      <c r="F576" s="377"/>
      <c r="O576" s="416"/>
    </row>
    <row r="577" spans="2:15" x14ac:dyDescent="0.2">
      <c r="B577" s="373"/>
      <c r="F577" s="377"/>
      <c r="O577" s="416"/>
    </row>
    <row r="578" spans="2:15" x14ac:dyDescent="0.2">
      <c r="B578" s="373"/>
      <c r="F578" s="377"/>
      <c r="O578" s="416"/>
    </row>
    <row r="579" spans="2:15" x14ac:dyDescent="0.2">
      <c r="B579" s="373"/>
      <c r="F579" s="377"/>
      <c r="O579" s="416"/>
    </row>
    <row r="580" spans="2:15" x14ac:dyDescent="0.2">
      <c r="B580" s="373"/>
      <c r="F580" s="377"/>
      <c r="O580" s="416"/>
    </row>
    <row r="581" spans="2:15" x14ac:dyDescent="0.2">
      <c r="B581" s="373"/>
      <c r="F581" s="377"/>
      <c r="O581" s="416"/>
    </row>
    <row r="582" spans="2:15" x14ac:dyDescent="0.2">
      <c r="B582" s="373"/>
      <c r="F582" s="377"/>
      <c r="O582" s="416"/>
    </row>
    <row r="583" spans="2:15" x14ac:dyDescent="0.2">
      <c r="B583" s="373"/>
      <c r="F583" s="377"/>
      <c r="O583" s="416"/>
    </row>
    <row r="584" spans="2:15" x14ac:dyDescent="0.2">
      <c r="B584" s="373"/>
      <c r="F584" s="377"/>
      <c r="O584" s="416"/>
    </row>
    <row r="585" spans="2:15" x14ac:dyDescent="0.2">
      <c r="B585" s="373"/>
      <c r="F585" s="377"/>
      <c r="O585" s="416"/>
    </row>
    <row r="586" spans="2:15" x14ac:dyDescent="0.2">
      <c r="B586" s="373"/>
      <c r="F586" s="377"/>
      <c r="O586" s="416"/>
    </row>
    <row r="587" spans="2:15" x14ac:dyDescent="0.2">
      <c r="B587" s="373"/>
      <c r="F587" s="377"/>
      <c r="O587" s="416"/>
    </row>
    <row r="588" spans="2:15" x14ac:dyDescent="0.2">
      <c r="B588" s="373"/>
      <c r="F588" s="377"/>
      <c r="O588" s="416"/>
    </row>
    <row r="589" spans="2:15" x14ac:dyDescent="0.2">
      <c r="B589" s="373"/>
      <c r="F589" s="377"/>
      <c r="O589" s="416"/>
    </row>
    <row r="590" spans="2:15" x14ac:dyDescent="0.2">
      <c r="B590" s="373"/>
      <c r="F590" s="377"/>
      <c r="O590" s="416"/>
    </row>
    <row r="591" spans="2:15" x14ac:dyDescent="0.2">
      <c r="B591" s="373"/>
      <c r="F591" s="377"/>
      <c r="O591" s="416"/>
    </row>
    <row r="592" spans="2:15" x14ac:dyDescent="0.2">
      <c r="B592" s="373"/>
      <c r="F592" s="377"/>
      <c r="O592" s="416"/>
    </row>
    <row r="593" spans="2:15" x14ac:dyDescent="0.2">
      <c r="B593" s="373"/>
      <c r="F593" s="377"/>
      <c r="O593" s="416"/>
    </row>
    <row r="594" spans="2:15" x14ac:dyDescent="0.2">
      <c r="B594" s="373"/>
      <c r="F594" s="377"/>
      <c r="O594" s="416"/>
    </row>
    <row r="595" spans="2:15" x14ac:dyDescent="0.2">
      <c r="B595" s="373"/>
      <c r="F595" s="377"/>
      <c r="O595" s="416"/>
    </row>
    <row r="596" spans="2:15" x14ac:dyDescent="0.2">
      <c r="B596" s="373"/>
      <c r="F596" s="377"/>
      <c r="N596" s="416"/>
      <c r="O596" s="416"/>
    </row>
    <row r="597" spans="2:15" x14ac:dyDescent="0.2">
      <c r="B597" s="373"/>
      <c r="F597" s="377"/>
      <c r="O597" s="416"/>
    </row>
    <row r="598" spans="2:15" x14ac:dyDescent="0.2">
      <c r="B598" s="373"/>
      <c r="F598" s="377"/>
      <c r="O598" s="416"/>
    </row>
    <row r="599" spans="2:15" x14ac:dyDescent="0.2">
      <c r="B599" s="373"/>
      <c r="F599" s="377"/>
      <c r="O599" s="416"/>
    </row>
    <row r="600" spans="2:15" x14ac:dyDescent="0.2">
      <c r="B600" s="373"/>
      <c r="F600" s="377"/>
      <c r="O600" s="416"/>
    </row>
    <row r="601" spans="2:15" x14ac:dyDescent="0.2">
      <c r="B601" s="373"/>
      <c r="F601" s="377"/>
      <c r="O601" s="416"/>
    </row>
    <row r="602" spans="2:15" x14ac:dyDescent="0.2">
      <c r="B602" s="373"/>
      <c r="F602" s="377"/>
      <c r="O602" s="416"/>
    </row>
    <row r="603" spans="2:15" x14ac:dyDescent="0.2">
      <c r="B603" s="373"/>
      <c r="F603" s="377"/>
      <c r="O603" s="416"/>
    </row>
    <row r="604" spans="2:15" x14ac:dyDescent="0.2">
      <c r="B604" s="373"/>
      <c r="F604" s="377"/>
      <c r="O604" s="416"/>
    </row>
    <row r="605" spans="2:15" x14ac:dyDescent="0.2">
      <c r="B605" s="373"/>
      <c r="F605" s="377"/>
      <c r="O605" s="416"/>
    </row>
    <row r="606" spans="2:15" x14ac:dyDescent="0.2">
      <c r="B606" s="373"/>
      <c r="F606" s="377"/>
      <c r="O606" s="416"/>
    </row>
    <row r="607" spans="2:15" x14ac:dyDescent="0.2">
      <c r="B607" s="373"/>
      <c r="F607" s="377"/>
      <c r="O607" s="416"/>
    </row>
    <row r="608" spans="2:15" x14ac:dyDescent="0.2">
      <c r="B608" s="373"/>
      <c r="F608" s="377"/>
      <c r="O608" s="416"/>
    </row>
    <row r="609" spans="2:16" x14ac:dyDescent="0.2">
      <c r="B609" s="373"/>
      <c r="F609" s="377"/>
      <c r="O609" s="416"/>
    </row>
    <row r="610" spans="2:16" x14ac:dyDescent="0.2">
      <c r="B610" s="373"/>
      <c r="F610" s="377"/>
      <c r="O610" s="416"/>
    </row>
    <row r="611" spans="2:16" x14ac:dyDescent="0.2">
      <c r="B611" s="373"/>
      <c r="F611" s="377"/>
      <c r="O611" s="416"/>
    </row>
    <row r="612" spans="2:16" x14ac:dyDescent="0.2">
      <c r="B612" s="373"/>
      <c r="F612" s="377"/>
      <c r="O612" s="416"/>
    </row>
    <row r="613" spans="2:16" x14ac:dyDescent="0.2">
      <c r="B613" s="373"/>
      <c r="F613" s="377"/>
      <c r="O613" s="416"/>
    </row>
    <row r="614" spans="2:16" x14ac:dyDescent="0.2">
      <c r="B614" s="373"/>
      <c r="F614" s="377"/>
      <c r="O614" s="416"/>
    </row>
    <row r="615" spans="2:16" x14ac:dyDescent="0.2">
      <c r="B615" s="373"/>
      <c r="F615" s="377"/>
      <c r="O615" s="416"/>
    </row>
    <row r="616" spans="2:16" x14ac:dyDescent="0.2">
      <c r="B616" s="373"/>
      <c r="F616" s="377"/>
      <c r="O616" s="416"/>
    </row>
    <row r="617" spans="2:16" x14ac:dyDescent="0.2">
      <c r="B617" s="373"/>
      <c r="F617" s="377"/>
      <c r="O617" s="416"/>
    </row>
    <row r="618" spans="2:16" x14ac:dyDescent="0.2">
      <c r="B618" s="373"/>
      <c r="F618" s="377"/>
      <c r="O618" s="416"/>
    </row>
    <row r="619" spans="2:16" x14ac:dyDescent="0.2">
      <c r="B619" s="373"/>
      <c r="F619" s="377"/>
      <c r="O619" s="416"/>
    </row>
    <row r="620" spans="2:16" x14ac:dyDescent="0.2">
      <c r="B620" s="373"/>
      <c r="F620" s="377"/>
      <c r="O620" s="416"/>
    </row>
    <row r="621" spans="2:16" x14ac:dyDescent="0.2">
      <c r="B621" s="373"/>
      <c r="F621" s="377"/>
      <c r="O621" s="416"/>
    </row>
    <row r="622" spans="2:16" x14ac:dyDescent="0.2">
      <c r="B622" s="373"/>
      <c r="F622" s="377"/>
      <c r="O622" s="416"/>
    </row>
    <row r="623" spans="2:16" x14ac:dyDescent="0.2">
      <c r="B623" s="373"/>
      <c r="F623" s="377"/>
      <c r="O623" s="416"/>
    </row>
    <row r="624" spans="2:16" x14ac:dyDescent="0.2">
      <c r="B624" s="373"/>
      <c r="F624" s="377"/>
      <c r="O624" s="416"/>
      <c r="P624" s="416"/>
    </row>
    <row r="625" spans="2:16" x14ac:dyDescent="0.2">
      <c r="B625" s="373"/>
      <c r="F625" s="377"/>
      <c r="O625" s="416"/>
      <c r="P625" s="416"/>
    </row>
    <row r="626" spans="2:16" x14ac:dyDescent="0.2">
      <c r="B626" s="373"/>
      <c r="F626" s="377"/>
      <c r="O626" s="416"/>
      <c r="P626" s="416"/>
    </row>
    <row r="627" spans="2:16" x14ac:dyDescent="0.2">
      <c r="B627" s="373"/>
      <c r="F627" s="377"/>
      <c r="O627" s="416"/>
      <c r="P627" s="416"/>
    </row>
    <row r="628" spans="2:16" x14ac:dyDescent="0.2">
      <c r="B628" s="373"/>
      <c r="F628" s="377"/>
      <c r="O628" s="416"/>
      <c r="P628" s="416"/>
    </row>
    <row r="629" spans="2:16" x14ac:dyDescent="0.2">
      <c r="B629" s="373"/>
      <c r="F629" s="377"/>
      <c r="O629" s="416"/>
      <c r="P629" s="416"/>
    </row>
    <row r="630" spans="2:16" x14ac:dyDescent="0.2">
      <c r="B630" s="373"/>
      <c r="F630" s="377"/>
      <c r="O630" s="416"/>
      <c r="P630" s="416"/>
    </row>
    <row r="631" spans="2:16" x14ac:dyDescent="0.2">
      <c r="B631" s="373"/>
      <c r="F631" s="377"/>
      <c r="O631" s="416"/>
      <c r="P631" s="416"/>
    </row>
    <row r="632" spans="2:16" x14ac:dyDescent="0.2">
      <c r="B632" s="373"/>
      <c r="F632" s="377"/>
      <c r="O632" s="416"/>
      <c r="P632" s="416"/>
    </row>
    <row r="633" spans="2:16" x14ac:dyDescent="0.2">
      <c r="B633" s="373"/>
      <c r="F633" s="377"/>
      <c r="O633" s="416"/>
    </row>
    <row r="634" spans="2:16" x14ac:dyDescent="0.2">
      <c r="B634" s="373"/>
      <c r="F634" s="377"/>
      <c r="O634" s="416"/>
    </row>
    <row r="635" spans="2:16" x14ac:dyDescent="0.2">
      <c r="B635" s="373"/>
      <c r="F635" s="377"/>
      <c r="O635" s="416"/>
    </row>
    <row r="636" spans="2:16" x14ac:dyDescent="0.2">
      <c r="B636" s="373"/>
      <c r="F636" s="377"/>
      <c r="O636" s="416"/>
    </row>
    <row r="637" spans="2:16" x14ac:dyDescent="0.2">
      <c r="B637" s="373"/>
      <c r="F637" s="377"/>
      <c r="O637" s="416"/>
    </row>
    <row r="638" spans="2:16" x14ac:dyDescent="0.2">
      <c r="B638" s="373"/>
      <c r="F638" s="377"/>
      <c r="O638" s="416"/>
    </row>
    <row r="639" spans="2:16" x14ac:dyDescent="0.2">
      <c r="B639" s="373"/>
      <c r="F639" s="377"/>
      <c r="O639" s="416"/>
    </row>
    <row r="640" spans="2:16" x14ac:dyDescent="0.2">
      <c r="B640" s="373"/>
      <c r="F640" s="377"/>
      <c r="O640" s="416"/>
    </row>
    <row r="641" spans="2:17" x14ac:dyDescent="0.2">
      <c r="B641" s="373"/>
      <c r="F641" s="377"/>
      <c r="O641" s="416"/>
    </row>
    <row r="642" spans="2:17" x14ac:dyDescent="0.2">
      <c r="B642" s="373"/>
      <c r="F642" s="377"/>
      <c r="O642" s="416"/>
    </row>
    <row r="643" spans="2:17" x14ac:dyDescent="0.2">
      <c r="B643" s="373"/>
      <c r="F643" s="377"/>
      <c r="O643" s="416"/>
    </row>
    <row r="644" spans="2:17" x14ac:dyDescent="0.2">
      <c r="B644" s="373"/>
      <c r="F644" s="377"/>
      <c r="O644" s="416"/>
    </row>
    <row r="645" spans="2:17" x14ac:dyDescent="0.2">
      <c r="B645" s="373"/>
      <c r="F645" s="377"/>
      <c r="O645" s="416"/>
    </row>
    <row r="646" spans="2:17" x14ac:dyDescent="0.2">
      <c r="B646" s="373"/>
      <c r="F646" s="377"/>
      <c r="O646" s="416"/>
    </row>
    <row r="647" spans="2:17" x14ac:dyDescent="0.2">
      <c r="B647" s="373"/>
      <c r="F647" s="377"/>
      <c r="O647" s="416"/>
    </row>
    <row r="648" spans="2:17" x14ac:dyDescent="0.2">
      <c r="B648" s="373"/>
      <c r="F648" s="377"/>
      <c r="O648" s="416"/>
    </row>
    <row r="649" spans="2:17" x14ac:dyDescent="0.2">
      <c r="B649" s="373"/>
      <c r="F649" s="377"/>
      <c r="O649" s="416"/>
    </row>
    <row r="650" spans="2:17" x14ac:dyDescent="0.2">
      <c r="B650" s="373"/>
      <c r="F650" s="377"/>
      <c r="O650" s="416"/>
    </row>
    <row r="651" spans="2:17" x14ac:dyDescent="0.2">
      <c r="B651" s="373"/>
      <c r="F651" s="377"/>
      <c r="O651" s="416"/>
    </row>
    <row r="652" spans="2:17" x14ac:dyDescent="0.2">
      <c r="B652" s="373"/>
      <c r="F652" s="377"/>
      <c r="O652" s="416"/>
    </row>
    <row r="653" spans="2:17" x14ac:dyDescent="0.2">
      <c r="B653" s="373"/>
      <c r="F653" s="377"/>
      <c r="O653" s="416"/>
    </row>
    <row r="654" spans="2:17" x14ac:dyDescent="0.2">
      <c r="B654" s="373"/>
      <c r="F654" s="377"/>
      <c r="O654" s="416"/>
    </row>
    <row r="655" spans="2:17" x14ac:dyDescent="0.2">
      <c r="B655" s="373"/>
      <c r="F655" s="377"/>
      <c r="O655" s="416"/>
    </row>
    <row r="656" spans="2:17" x14ac:dyDescent="0.2">
      <c r="B656" s="373"/>
      <c r="F656" s="377"/>
      <c r="O656" s="416"/>
      <c r="Q656" s="1422"/>
    </row>
    <row r="657" spans="2:17" x14ac:dyDescent="0.2">
      <c r="B657" s="373"/>
      <c r="F657" s="377"/>
      <c r="O657" s="416"/>
      <c r="Q657" s="1422"/>
    </row>
    <row r="658" spans="2:17" x14ac:dyDescent="0.2">
      <c r="B658" s="373"/>
      <c r="F658" s="377"/>
      <c r="O658" s="416"/>
      <c r="Q658" s="1422"/>
    </row>
    <row r="659" spans="2:17" x14ac:dyDescent="0.2">
      <c r="B659" s="373"/>
      <c r="F659" s="377"/>
      <c r="O659" s="416"/>
      <c r="Q659" s="1422"/>
    </row>
    <row r="660" spans="2:17" x14ac:dyDescent="0.2">
      <c r="B660" s="373"/>
      <c r="F660" s="377"/>
      <c r="O660" s="416"/>
      <c r="Q660" s="1422"/>
    </row>
    <row r="661" spans="2:17" x14ac:dyDescent="0.2">
      <c r="B661" s="373"/>
      <c r="F661" s="377"/>
      <c r="O661" s="416"/>
      <c r="Q661" s="1422"/>
    </row>
    <row r="662" spans="2:17" x14ac:dyDescent="0.2">
      <c r="B662" s="373"/>
      <c r="F662" s="377"/>
      <c r="O662" s="416"/>
      <c r="Q662" s="1422"/>
    </row>
    <row r="663" spans="2:17" x14ac:dyDescent="0.2">
      <c r="B663" s="373"/>
      <c r="F663" s="377"/>
      <c r="O663" s="416"/>
      <c r="Q663" s="1422"/>
    </row>
    <row r="664" spans="2:17" x14ac:dyDescent="0.2">
      <c r="B664" s="373"/>
      <c r="F664" s="377"/>
      <c r="O664" s="416"/>
      <c r="Q664" s="1422"/>
    </row>
    <row r="665" spans="2:17" x14ac:dyDescent="0.2">
      <c r="B665" s="373"/>
      <c r="F665" s="377"/>
      <c r="O665" s="416"/>
      <c r="Q665" s="1422"/>
    </row>
    <row r="666" spans="2:17" x14ac:dyDescent="0.2">
      <c r="B666" s="373"/>
      <c r="F666" s="377"/>
      <c r="O666" s="416"/>
    </row>
    <row r="667" spans="2:17" x14ac:dyDescent="0.2">
      <c r="B667" s="373"/>
      <c r="F667" s="377"/>
      <c r="O667" s="416"/>
    </row>
    <row r="668" spans="2:17" x14ac:dyDescent="0.2">
      <c r="B668" s="373"/>
      <c r="F668" s="377"/>
      <c r="O668" s="416"/>
    </row>
    <row r="669" spans="2:17" x14ac:dyDescent="0.2">
      <c r="B669" s="373"/>
      <c r="F669" s="377"/>
      <c r="O669" s="416"/>
    </row>
    <row r="670" spans="2:17" x14ac:dyDescent="0.2">
      <c r="B670" s="373"/>
      <c r="F670" s="377"/>
      <c r="O670" s="416"/>
    </row>
    <row r="671" spans="2:17" x14ac:dyDescent="0.2">
      <c r="B671" s="373"/>
      <c r="F671" s="377"/>
      <c r="O671" s="416"/>
    </row>
    <row r="672" spans="2:17" x14ac:dyDescent="0.2">
      <c r="B672" s="373"/>
      <c r="F672" s="377"/>
      <c r="O672" s="416"/>
    </row>
    <row r="673" spans="2:15" x14ac:dyDescent="0.2">
      <c r="B673" s="373"/>
      <c r="F673" s="377"/>
      <c r="O673" s="416"/>
    </row>
  </sheetData>
  <autoFilter ref="A1:Q673"/>
  <mergeCells count="2">
    <mergeCell ref="H517:H519"/>
    <mergeCell ref="H521:I521"/>
  </mergeCells>
  <dataValidations xWindow="1111" yWindow="910" count="2">
    <dataValidation type="list" allowBlank="1" showInputMessage="1" showErrorMessage="1" sqref="H814:H1048576">
      <formula1>$B$2:$B$12</formula1>
    </dataValidation>
    <dataValidation allowBlank="1" showInputMessage="1" showErrorMessage="1" promptTitle="ΠΡΟΣΟΧΗ" prompt="Παρακαλώ πληκτρολογήστε την ταχυδρομική διεύθυνση με ΚΕΦΑΛΑΙΟΥΣ ΧΑΡΑΚΤΗΡΕΣ σε ένα μόνο κελί και σε μία γραμμή, ως ακολούθως:_x000a__x000a_ΟΔΟΣ ΑΡΙΘΜΟΣ, ΠΟΛΗ, ΝΟΜΟΣ, ΤΚ" sqref="O2:O493"/>
  </dataValidations>
  <hyperlinks>
    <hyperlink ref="Q490" r:id="rId1"/>
  </hyperlinks>
  <pageMargins left="3.937007874015748E-2" right="3.937007874015748E-2" top="0.74803149606299213" bottom="0.74803149606299213" header="0.31496062992125984" footer="0.31496062992125984"/>
  <pageSetup paperSize="9" scale="95" fitToHeight="0" pageOrder="overThenDown" orientation="landscape" r:id="rId2"/>
  <headerFooter>
    <oddHeader>&amp;C&amp;"Trebuchet MS,Έντονα"&amp;10ΚΡΑΤΙΚΟ ΠΙΣΤΟΠΟΙΗΤΙΚΟ ΓΛΩΣΣΟΜΑΘΕΙΑΣ&amp;"Trebuchet MS,Κανονικά"
ΕΞΕΤΑΣΕΙΣ ΜΑΪΟΥ 2026</oddHeader>
    <oddFooter>&amp;C&amp;P/&amp;N</oddFooter>
  </headerFooter>
  <rowBreaks count="17" manualBreakCount="17">
    <brk id="28" min="2" max="28" man="1"/>
    <brk id="46" min="2" max="28" man="1"/>
    <brk id="71" min="2" max="28" man="1"/>
    <brk id="100" min="2" max="28" man="1"/>
    <brk id="136" min="2" max="28" man="1"/>
    <brk id="166" min="2" max="28" man="1"/>
    <brk id="201" min="2" max="28" man="1"/>
    <brk id="224" min="2" max="28" man="1"/>
    <brk id="255" min="2" max="28" man="1"/>
    <brk id="288" min="2" max="28" man="1"/>
    <brk id="308" min="2" max="28" man="1"/>
    <brk id="342" min="2" max="28" man="1"/>
    <brk id="362" min="2" max="28" man="1"/>
    <brk id="397" min="2" max="28" man="1"/>
    <brk id="413" min="2" max="28" man="1"/>
    <brk id="438" min="2" max="28" man="1"/>
    <brk id="468" min="2" max="28" man="1"/>
  </rowBreaks>
  <colBreaks count="1" manualBreakCount="1">
    <brk id="15" max="492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xWindow="1111" yWindow="910" count="4">
        <x14:dataValidation type="list" allowBlank="1" showInputMessage="1" showErrorMessage="1">
          <x14:formula1>
            <xm:f>DataSheet!$C$2:$C$4</xm:f>
          </x14:formula1>
          <xm:sqref>I520:J520 I495:I496 L495:M496 J495:K495 L500:M500 I500 L504:M504 I504 L508:M508 I508 L512:M512 I512 L517:M517 I517 L520:M1048576 K523:K1048576 I2:I398 I522:J1048576 I401:I493</xm:sqref>
        </x14:dataValidation>
        <x14:dataValidation type="list" allowBlank="1" showInputMessage="1" showErrorMessage="1">
          <x14:formula1>
            <xm:f>DataSheet!$B$2:$B$8</xm:f>
          </x14:formula1>
          <xm:sqref>H495:H496 H522:H813 H500 H504 H508 H512 H32:H40 H520 H44:H56 H60:H382 H398:H493</xm:sqref>
        </x14:dataValidation>
        <x14:dataValidation type="list" allowBlank="1" showInputMessage="1" showErrorMessage="1">
          <x14:formula1>
            <xm:f>DataSheet!$B$2:$B$7</xm:f>
          </x14:formula1>
          <xm:sqref>H2:H31 H57:H59 H41:H43 H383:H397</xm:sqref>
        </x14:dataValidation>
        <x14:dataValidation type="list" allowBlank="1" showInputMessage="1" showErrorMessage="1">
          <x14:formula1>
            <xm:f>DataSheet!$A$2:A$43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C5" sqref="C5"/>
    </sheetView>
  </sheetViews>
  <sheetFormatPr defaultRowHeight="15" x14ac:dyDescent="0.25"/>
  <cols>
    <col min="1" max="1" width="41.85546875" customWidth="1"/>
    <col min="2" max="2" width="11.5703125" customWidth="1"/>
    <col min="3" max="3" width="10.42578125" customWidth="1"/>
    <col min="4" max="4" width="41.28515625" customWidth="1"/>
    <col min="5" max="5" width="34" customWidth="1"/>
    <col min="6" max="8" width="9.140625" customWidth="1"/>
  </cols>
  <sheetData>
    <row r="1" spans="1:5" ht="4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135</v>
      </c>
      <c r="E1" s="1" t="s">
        <v>136</v>
      </c>
    </row>
    <row r="2" spans="1:5" ht="15.75" thickTop="1" x14ac:dyDescent="0.25">
      <c r="A2" t="s">
        <v>53</v>
      </c>
      <c r="B2" t="s">
        <v>3</v>
      </c>
      <c r="C2" t="s">
        <v>8</v>
      </c>
      <c r="D2" t="s">
        <v>130</v>
      </c>
      <c r="E2" t="s">
        <v>137</v>
      </c>
    </row>
    <row r="3" spans="1:5" x14ac:dyDescent="0.25">
      <c r="A3" t="s">
        <v>103</v>
      </c>
      <c r="B3" t="s">
        <v>4</v>
      </c>
      <c r="C3" t="s">
        <v>9</v>
      </c>
      <c r="D3" t="s">
        <v>132</v>
      </c>
      <c r="E3" t="s">
        <v>138</v>
      </c>
    </row>
    <row r="4" spans="1:5" x14ac:dyDescent="0.25">
      <c r="A4" t="s">
        <v>11</v>
      </c>
      <c r="B4" t="s">
        <v>5</v>
      </c>
      <c r="C4" t="s">
        <v>10</v>
      </c>
      <c r="D4" t="s">
        <v>131</v>
      </c>
    </row>
    <row r="5" spans="1:5" ht="17.25" x14ac:dyDescent="0.25">
      <c r="A5" t="s">
        <v>12</v>
      </c>
      <c r="B5" t="s">
        <v>6</v>
      </c>
      <c r="C5" t="s">
        <v>492</v>
      </c>
    </row>
    <row r="6" spans="1:5" ht="17.25" x14ac:dyDescent="0.25">
      <c r="A6" t="s">
        <v>13</v>
      </c>
      <c r="B6" t="s">
        <v>7</v>
      </c>
      <c r="C6" t="s">
        <v>493</v>
      </c>
    </row>
    <row r="7" spans="1:5" x14ac:dyDescent="0.25">
      <c r="A7" t="s">
        <v>14</v>
      </c>
      <c r="B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50</v>
      </c>
    </row>
    <row r="15" spans="1:5" x14ac:dyDescent="0.25">
      <c r="A15" t="s">
        <v>51</v>
      </c>
    </row>
    <row r="16" spans="1:5" x14ac:dyDescent="0.25">
      <c r="A16" t="s">
        <v>52</v>
      </c>
    </row>
    <row r="17" spans="1:1" x14ac:dyDescent="0.25">
      <c r="A17" t="s">
        <v>42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43</v>
      </c>
    </row>
    <row r="32" spans="1:1" x14ac:dyDescent="0.25">
      <c r="A32" t="s">
        <v>48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163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102</v>
      </c>
    </row>
  </sheetData>
  <dataValidations count="1">
    <dataValidation type="list" allowBlank="1" showInputMessage="1" showErrorMessage="1" sqref="B2:B8">
      <formula1>$B$2:$B$8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4</vt:i4>
      </vt:variant>
    </vt:vector>
  </HeadingPairs>
  <TitlesOfParts>
    <vt:vector size="7" baseType="lpstr">
      <vt:lpstr>ΥΑ</vt:lpstr>
      <vt:lpstr>ΕΞΕΤΑΣΤΙΚΑ ΚΕΝΤΡΑ 2026Α</vt:lpstr>
      <vt:lpstr>DataSheet</vt:lpstr>
      <vt:lpstr>'ΕΞΕΤΑΣΤΙΚΑ ΚΕΝΤΡΑ 2026Α'!Print_Area</vt:lpstr>
      <vt:lpstr>ΥΑ!Print_Area</vt:lpstr>
      <vt:lpstr>'ΕΞΕΤΑΣΤΙΚΑ ΚΕΝΤΡΑ 2026Α'!Print_Titles</vt:lpstr>
      <vt:lpstr>ΥΑ!Print_Titles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Σοφία Καρούκη</cp:lastModifiedBy>
  <cp:lastPrinted>2026-04-22T14:20:31Z</cp:lastPrinted>
  <dcterms:created xsi:type="dcterms:W3CDTF">2021-03-05T09:24:43Z</dcterms:created>
  <dcterms:modified xsi:type="dcterms:W3CDTF">2026-05-08T09:26:06Z</dcterms:modified>
</cp:coreProperties>
</file>